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4_県議会議員選挙\R7県議補選②（亘理選挙区）\XX_届出様式ヨコ書・電子化\HP掲載用\"/>
    </mc:Choice>
  </mc:AlternateContent>
  <xr:revisionPtr revIDLastSave="0" documentId="13_ncr:1_{5A27E8DD-D499-4B93-AEE4-ACA155FF11A3}" xr6:coauthVersionLast="47" xr6:coauthVersionMax="47" xr10:uidLastSave="{00000000-0000-0000-0000-000000000000}"/>
  <bookViews>
    <workbookView xWindow="20370" yWindow="-120" windowWidth="29040" windowHeight="15720" activeTab="1" xr2:uid="{00000000-000D-0000-FFFF-FFFF00000000}"/>
  </bookViews>
  <sheets>
    <sheet name="設定シート" sheetId="112" r:id="rId1"/>
    <sheet name="目次" sheetId="4" r:id="rId2"/>
    <sheet name="入力シート①" sheetId="2" r:id="rId3"/>
    <sheet name="入力シート②" sheetId="43" r:id="rId4"/>
    <sheet name="チェックリスト" sheetId="134" r:id="rId5"/>
    <sheet name="様式1" sheetId="1" r:id="rId6"/>
    <sheet name="様式2" sheetId="124" r:id="rId7"/>
    <sheet name="様式3" sheetId="60" r:id="rId8"/>
    <sheet name="様式4" sheetId="123" r:id="rId9"/>
    <sheet name="様式5" sheetId="61" r:id="rId10"/>
    <sheet name="様式6" sheetId="117" r:id="rId11"/>
    <sheet name="様式7" sheetId="3" r:id="rId12"/>
    <sheet name="様式8（候）" sheetId="14" r:id="rId13"/>
    <sheet name="様式8（推）" sheetId="132" r:id="rId14"/>
    <sheet name="様式9（候）" sheetId="133" r:id="rId15"/>
    <sheet name="様式9（推）" sheetId="15" r:id="rId16"/>
    <sheet name="様式10" sheetId="66" r:id="rId17"/>
    <sheet name="様式11（候）" sheetId="12" r:id="rId18"/>
    <sheet name="様式11（推）" sheetId="127" r:id="rId19"/>
    <sheet name="様式12（候）" sheetId="115" r:id="rId20"/>
    <sheet name="様式12（推）" sheetId="116" r:id="rId21"/>
    <sheet name="様式13" sheetId="128" r:id="rId22"/>
    <sheet name="様式14" sheetId="126" r:id="rId23"/>
    <sheet name="様式15" sheetId="7" r:id="rId24"/>
    <sheet name="様式16" sheetId="8" r:id="rId25"/>
    <sheet name="様式17" sheetId="10" r:id="rId26"/>
    <sheet name="様式18" sheetId="11" r:id="rId27"/>
    <sheet name="様式19" sheetId="17" r:id="rId28"/>
    <sheet name="様式20" sheetId="18" r:id="rId29"/>
    <sheet name="様式21" sheetId="19" r:id="rId30"/>
    <sheet name="様式22" sheetId="44" r:id="rId31"/>
    <sheet name="様式23" sheetId="21" r:id="rId32"/>
    <sheet name="様式24" sheetId="130" r:id="rId33"/>
    <sheet name="様式25" sheetId="135" r:id="rId34"/>
    <sheet name="様式26" sheetId="136" r:id="rId35"/>
    <sheet name="様式27" sheetId="137" r:id="rId36"/>
    <sheet name="参考様式1" sheetId="125" r:id="rId37"/>
    <sheet name="参考様式2" sheetId="16" r:id="rId38"/>
    <sheet name="参考様式3" sheetId="129" r:id="rId39"/>
    <sheet name="参考様式4" sheetId="109" r:id="rId40"/>
    <sheet name="参考様式5" sheetId="110" r:id="rId41"/>
  </sheets>
  <definedNames>
    <definedName name="_xlnm.Print_Area" localSheetId="36">参考様式1!$A$1:$N$34</definedName>
    <definedName name="_xlnm.Print_Area" localSheetId="37">参考様式2!$A$1:$N$39</definedName>
    <definedName name="_xlnm.Print_Area" localSheetId="38">参考様式3!$A$1:$N$31</definedName>
    <definedName name="_xlnm.Print_Area" localSheetId="39">参考様式4!$A$1:$AB$48</definedName>
    <definedName name="_xlnm.Print_Area" localSheetId="40">参考様式5!$A$1:$AB$49</definedName>
    <definedName name="_xlnm.Print_Area" localSheetId="2">入力シート①!$A$1:$D$71</definedName>
    <definedName name="_xlnm.Print_Area" localSheetId="3">入力シート②!$A$1:$J$43</definedName>
    <definedName name="_xlnm.Print_Area" localSheetId="1">目次!$A$1:$P$37</definedName>
    <definedName name="_xlnm.Print_Area" localSheetId="5">様式1!$A$1:$O$52</definedName>
    <definedName name="_xlnm.Print_Area" localSheetId="16">様式10!$A$1:$J$38</definedName>
    <definedName name="_xlnm.Print_Area" localSheetId="17">'様式11（候）'!$A$1:$AB$39</definedName>
    <definedName name="_xlnm.Print_Area" localSheetId="18">'様式11（推）'!$A$1:$AB$39</definedName>
    <definedName name="_xlnm.Print_Area" localSheetId="19">'様式12（候）'!$A$1:$AP$40</definedName>
    <definedName name="_xlnm.Print_Area" localSheetId="20">'様式12（推）'!$A$1:$AP$40</definedName>
    <definedName name="_xlnm.Print_Area" localSheetId="21">様式13!$A$1:$N$26</definedName>
    <definedName name="_xlnm.Print_Area" localSheetId="22">様式14!$A$1:$N$38</definedName>
    <definedName name="_xlnm.Print_Area" localSheetId="23">様式15!$A$1:$N$50</definedName>
    <definedName name="_xlnm.Print_Area" localSheetId="24">様式16!$A$1:$N$35</definedName>
    <definedName name="_xlnm.Print_Area" localSheetId="25">様式17!$A$1:$N$47</definedName>
    <definedName name="_xlnm.Print_Area" localSheetId="26">様式18!$A$1:$N$29</definedName>
    <definedName name="_xlnm.Print_Area" localSheetId="27">様式19!$A$1:$I$49</definedName>
    <definedName name="_xlnm.Print_Area" localSheetId="6">様式2!$A$1:$O$57</definedName>
    <definedName name="_xlnm.Print_Area" localSheetId="28">様式20!$A$1:$I$35</definedName>
    <definedName name="_xlnm.Print_Area" localSheetId="29">様式21!$A$1:$I$33</definedName>
    <definedName name="_xlnm.Print_Area" localSheetId="30">様式22!$A$1:$I$37</definedName>
    <definedName name="_xlnm.Print_Area" localSheetId="31">様式23!$A$1:$Q$93</definedName>
    <definedName name="_xlnm.Print_Area" localSheetId="32">様式24!$A$1:$I$70</definedName>
    <definedName name="_xlnm.Print_Area" localSheetId="33">様式25!$A$1:$I$36</definedName>
    <definedName name="_xlnm.Print_Area" localSheetId="34">様式26!$A$1:$I$40</definedName>
    <definedName name="_xlnm.Print_Area" localSheetId="35">様式27!$A$1:$I$40</definedName>
    <definedName name="_xlnm.Print_Area" localSheetId="7">様式3!$A$1:$J$36</definedName>
    <definedName name="_xlnm.Print_Area" localSheetId="8">様式4!$A$1:$J$31</definedName>
    <definedName name="_xlnm.Print_Area" localSheetId="9">様式5!$A$1:$N$30</definedName>
    <definedName name="_xlnm.Print_Area" localSheetId="10">様式6!$A$1:$AB$35</definedName>
    <definedName name="_xlnm.Print_Area" localSheetId="11">様式7!$A$1:$O$41</definedName>
    <definedName name="_xlnm.Print_Area" localSheetId="12">'様式8（候）'!$A$1:$N$39</definedName>
    <definedName name="_xlnm.Print_Area" localSheetId="13">'様式8（推）'!$A$1:$N$39</definedName>
    <definedName name="_xlnm.Print_Area" localSheetId="14">'様式9（候）'!$A$1:$N$41</definedName>
    <definedName name="_xlnm.Print_Area" localSheetId="15">'様式9（推）'!$A$1:$N$41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0" l="1"/>
  <c r="B32" i="7" l="1"/>
  <c r="C27" i="66"/>
  <c r="D42" i="130" l="1"/>
  <c r="B45" i="130"/>
  <c r="G45" i="130"/>
  <c r="E45" i="130"/>
  <c r="F30" i="130"/>
  <c r="G12" i="21" l="1"/>
  <c r="I51" i="21" s="1"/>
  <c r="F16" i="44"/>
  <c r="A39" i="7"/>
  <c r="A33" i="3"/>
  <c r="A19" i="60"/>
  <c r="A36" i="124" l="1"/>
  <c r="A31" i="1"/>
  <c r="M14" i="124"/>
  <c r="M14" i="1"/>
  <c r="A33" i="137" l="1"/>
  <c r="A26" i="136"/>
  <c r="A23" i="135"/>
  <c r="G15" i="124" l="1"/>
  <c r="G15" i="1"/>
  <c r="A8" i="19" l="1"/>
  <c r="A8" i="18"/>
  <c r="B13" i="17"/>
  <c r="A34" i="133"/>
  <c r="G30" i="133"/>
  <c r="G27" i="133"/>
  <c r="G24" i="133"/>
  <c r="A19" i="133"/>
  <c r="E14" i="133"/>
  <c r="E13" i="133"/>
  <c r="E12" i="133"/>
  <c r="E11" i="133"/>
  <c r="E10" i="133"/>
  <c r="J9" i="133"/>
  <c r="E8" i="133"/>
  <c r="E7" i="133"/>
  <c r="E6" i="133"/>
  <c r="A32" i="132"/>
  <c r="G28" i="132"/>
  <c r="G25" i="132"/>
  <c r="G22" i="132"/>
  <c r="A17" i="132"/>
  <c r="E12" i="132"/>
  <c r="E11" i="132"/>
  <c r="E10" i="132"/>
  <c r="E9" i="132"/>
  <c r="J8" i="132"/>
  <c r="E7" i="132"/>
  <c r="E6" i="132"/>
  <c r="C11" i="1" l="1"/>
  <c r="A25" i="109" l="1"/>
  <c r="A25" i="130"/>
  <c r="C11" i="124"/>
  <c r="G6" i="2" l="1"/>
  <c r="C4" i="2"/>
  <c r="F6" i="112" l="1"/>
  <c r="A9" i="17" s="1"/>
  <c r="O25" i="109"/>
  <c r="V22" i="109"/>
  <c r="V19" i="109"/>
  <c r="V16" i="109"/>
  <c r="A25" i="129"/>
  <c r="G22" i="129"/>
  <c r="G20" i="129"/>
  <c r="G18" i="129"/>
  <c r="E7" i="129"/>
  <c r="E6" i="129"/>
  <c r="E5" i="129"/>
  <c r="A29" i="16"/>
  <c r="G26" i="16"/>
  <c r="G24" i="16"/>
  <c r="G22" i="16"/>
  <c r="A18" i="16"/>
  <c r="E14" i="16"/>
  <c r="E13" i="16"/>
  <c r="E11" i="16"/>
  <c r="E10" i="16"/>
  <c r="E9" i="16"/>
  <c r="E8" i="16"/>
  <c r="J7" i="16"/>
  <c r="E6" i="16"/>
  <c r="E5" i="16"/>
  <c r="A51" i="21"/>
  <c r="A7" i="130" l="1"/>
  <c r="A8" i="135"/>
  <c r="A17" i="115"/>
  <c r="C21" i="7"/>
  <c r="O7" i="127"/>
  <c r="A10" i="61"/>
  <c r="A12" i="60"/>
  <c r="A16" i="15"/>
  <c r="A16" i="133"/>
  <c r="A14" i="14"/>
  <c r="A8" i="128"/>
  <c r="A7" i="127"/>
  <c r="A19" i="3"/>
  <c r="AC17" i="116"/>
  <c r="O7" i="12"/>
  <c r="O17" i="116"/>
  <c r="A7" i="12"/>
  <c r="A10" i="8"/>
  <c r="A17" i="116"/>
  <c r="AC17" i="115"/>
  <c r="O17" i="115"/>
  <c r="A14" i="132"/>
  <c r="A9" i="11"/>
  <c r="C20" i="10"/>
  <c r="A15" i="126"/>
  <c r="A21" i="110"/>
  <c r="A12" i="125"/>
  <c r="O21" i="110"/>
  <c r="D2" i="3"/>
  <c r="AC33" i="116" l="1"/>
  <c r="O33" i="116"/>
  <c r="C33" i="116"/>
  <c r="AC21" i="116"/>
  <c r="O21" i="116"/>
  <c r="A21" i="116"/>
  <c r="AG14" i="116"/>
  <c r="AG13" i="116"/>
  <c r="AG12" i="116"/>
  <c r="AG11" i="116"/>
  <c r="AG10" i="116"/>
  <c r="AG9" i="116"/>
  <c r="AG8" i="116"/>
  <c r="AG7" i="116"/>
  <c r="AG6" i="116"/>
  <c r="S14" i="116"/>
  <c r="S13" i="116"/>
  <c r="S12" i="116"/>
  <c r="S11" i="116"/>
  <c r="S10" i="116"/>
  <c r="S9" i="116"/>
  <c r="S8" i="116"/>
  <c r="S7" i="116"/>
  <c r="S6" i="116"/>
  <c r="E14" i="116"/>
  <c r="E13" i="116"/>
  <c r="E12" i="116"/>
  <c r="E11" i="116"/>
  <c r="E10" i="116"/>
  <c r="E9" i="116"/>
  <c r="E8" i="116"/>
  <c r="E7" i="116"/>
  <c r="E6" i="116"/>
  <c r="H16" i="109"/>
  <c r="H19" i="109"/>
  <c r="D25" i="11"/>
  <c r="H19" i="11"/>
  <c r="H22" i="11"/>
  <c r="H36" i="10"/>
  <c r="H34" i="10"/>
  <c r="D31" i="8"/>
  <c r="H36" i="7"/>
  <c r="H18" i="128"/>
  <c r="H16" i="128"/>
  <c r="B12" i="128"/>
  <c r="E22" i="128"/>
  <c r="AI29" i="116"/>
  <c r="AI26" i="116"/>
  <c r="U26" i="116"/>
  <c r="U29" i="116"/>
  <c r="G29" i="116"/>
  <c r="G26" i="116"/>
  <c r="U27" i="127"/>
  <c r="U24" i="127"/>
  <c r="G27" i="127"/>
  <c r="G24" i="127"/>
  <c r="O31" i="127"/>
  <c r="S16" i="127"/>
  <c r="S15" i="127"/>
  <c r="S14" i="127"/>
  <c r="S13" i="127"/>
  <c r="S12" i="127"/>
  <c r="S11" i="127"/>
  <c r="E16" i="127"/>
  <c r="E15" i="127"/>
  <c r="E14" i="127"/>
  <c r="E13" i="127"/>
  <c r="E12" i="127"/>
  <c r="E11" i="127"/>
  <c r="C31" i="127"/>
  <c r="O18" i="127"/>
  <c r="A18" i="127"/>
  <c r="C17" i="126" l="1"/>
  <c r="H12" i="126"/>
  <c r="H10" i="126"/>
  <c r="B23" i="126"/>
  <c r="E11" i="66"/>
  <c r="G30" i="15"/>
  <c r="G27" i="15"/>
  <c r="G24" i="15"/>
  <c r="G30" i="3"/>
  <c r="G28" i="3"/>
  <c r="G23" i="125"/>
  <c r="B19" i="125"/>
  <c r="A15" i="61"/>
  <c r="E8" i="125"/>
  <c r="P27" i="117"/>
  <c r="W13" i="117"/>
  <c r="W10" i="117"/>
  <c r="E26" i="61"/>
  <c r="H21" i="61"/>
  <c r="H18" i="61"/>
  <c r="G34" i="124"/>
  <c r="G32" i="124"/>
  <c r="G29" i="124"/>
  <c r="A25" i="124"/>
  <c r="C13" i="124"/>
  <c r="C12" i="124"/>
  <c r="C10" i="124"/>
  <c r="C9" i="124"/>
  <c r="C8" i="124"/>
  <c r="C7" i="124"/>
  <c r="M6" i="124"/>
  <c r="C6" i="124"/>
  <c r="F26" i="123"/>
  <c r="F23" i="123"/>
  <c r="E10" i="123"/>
  <c r="E13" i="123"/>
  <c r="A21" i="123"/>
  <c r="G27" i="1"/>
  <c r="C7" i="1"/>
  <c r="C13" i="1"/>
  <c r="C6" i="1"/>
  <c r="M6" i="1"/>
  <c r="C8" i="1"/>
  <c r="C9" i="1"/>
  <c r="C10" i="1"/>
  <c r="K12" i="21"/>
  <c r="A15" i="21"/>
  <c r="M51" i="21"/>
  <c r="F19" i="44"/>
  <c r="A23" i="44"/>
  <c r="F19" i="19"/>
  <c r="A23" i="19"/>
  <c r="F19" i="18"/>
  <c r="A23" i="18"/>
  <c r="F19" i="17"/>
  <c r="F21" i="17"/>
  <c r="F23" i="17"/>
  <c r="A26" i="17"/>
  <c r="A15" i="11"/>
  <c r="H10" i="10"/>
  <c r="H12" i="10"/>
  <c r="H14" i="10"/>
  <c r="I16" i="10"/>
  <c r="F24" i="10"/>
  <c r="A30" i="10"/>
  <c r="B39" i="10"/>
  <c r="A17" i="8"/>
  <c r="H22" i="8"/>
  <c r="H26" i="8"/>
  <c r="H11" i="7"/>
  <c r="H13" i="7"/>
  <c r="H15" i="7"/>
  <c r="H17" i="7"/>
  <c r="F24" i="7"/>
  <c r="A30" i="7"/>
  <c r="H34" i="7"/>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A21" i="115"/>
  <c r="O21" i="115"/>
  <c r="AC21" i="115"/>
  <c r="G26" i="115"/>
  <c r="U26" i="115"/>
  <c r="AI26" i="115"/>
  <c r="G29" i="115"/>
  <c r="U29" i="115"/>
  <c r="AI29" i="115"/>
  <c r="C33" i="115"/>
  <c r="O33" i="115"/>
  <c r="AC33" i="115"/>
  <c r="E11" i="12"/>
  <c r="S11" i="12"/>
  <c r="E12" i="12"/>
  <c r="S12" i="12"/>
  <c r="E13" i="12"/>
  <c r="S13" i="12"/>
  <c r="E14" i="12"/>
  <c r="S14" i="12"/>
  <c r="E15" i="12"/>
  <c r="S15" i="12"/>
  <c r="E16" i="12"/>
  <c r="S16" i="12"/>
  <c r="A18" i="12"/>
  <c r="O18" i="12"/>
  <c r="G24" i="12"/>
  <c r="U24" i="12"/>
  <c r="G27" i="12"/>
  <c r="U27" i="12"/>
  <c r="C31" i="12"/>
  <c r="O31" i="12"/>
  <c r="E31" i="66"/>
  <c r="E6" i="15"/>
  <c r="E7" i="15"/>
  <c r="E8" i="15"/>
  <c r="J9" i="15"/>
  <c r="E10" i="15"/>
  <c r="E11" i="15"/>
  <c r="E12" i="15"/>
  <c r="E13" i="15"/>
  <c r="E14" i="15"/>
  <c r="A19" i="15"/>
  <c r="A34" i="15"/>
  <c r="E6" i="14"/>
  <c r="E7" i="14"/>
  <c r="J8" i="14"/>
  <c r="E9" i="14"/>
  <c r="E10" i="14"/>
  <c r="E11" i="14"/>
  <c r="E12" i="14"/>
  <c r="A17" i="14"/>
  <c r="G22" i="14"/>
  <c r="G25" i="14"/>
  <c r="G28" i="14"/>
  <c r="A32" i="14"/>
  <c r="G10" i="3"/>
  <c r="G11" i="3"/>
  <c r="A25" i="3"/>
  <c r="I10" i="117"/>
  <c r="I13" i="117"/>
  <c r="B27" i="117"/>
  <c r="A25" i="60"/>
  <c r="E29" i="60"/>
  <c r="E32" i="60"/>
  <c r="C12" i="1"/>
  <c r="A23" i="1"/>
  <c r="C3" i="2"/>
  <c r="G16" i="2"/>
  <c r="M10" i="1" s="1"/>
  <c r="I6" i="2"/>
  <c r="F9" i="2"/>
  <c r="G9" i="2" s="1"/>
  <c r="H9" i="2" s="1"/>
  <c r="F32" i="1" l="1"/>
  <c r="S11" i="109"/>
  <c r="K27" i="125"/>
  <c r="F37" i="124"/>
  <c r="M10" i="124"/>
  <c r="C14" i="124"/>
  <c r="K39" i="7"/>
  <c r="E11" i="109"/>
  <c r="C14" i="1"/>
  <c r="K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00000000-0006-0000-0200-000001000000}">
      <text>
        <r>
          <rPr>
            <b/>
            <sz val="9"/>
            <color indexed="81"/>
            <rFont val="ＭＳ Ｐゴシック"/>
            <family val="3"/>
            <charset val="128"/>
          </rPr>
          <t xml:space="preserve">・このセルは修正しないでください。
</t>
        </r>
      </text>
    </comment>
    <comment ref="I6" authorId="0" shapeId="0" xr:uid="{00000000-0006-0000-0200-000002000000}">
      <text>
        <r>
          <rPr>
            <b/>
            <sz val="9"/>
            <color indexed="81"/>
            <rFont val="ＭＳ Ｐゴシック"/>
            <family val="3"/>
            <charset val="128"/>
          </rPr>
          <t>・このセルは修正しないでください。</t>
        </r>
      </text>
    </comment>
    <comment ref="G16" authorId="0" shapeId="0" xr:uid="{00000000-0006-0000-0200-00000300000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D00-000001000000}">
      <text>
        <r>
          <rPr>
            <sz val="9"/>
            <color indexed="81"/>
            <rFont val="ＭＳ Ｐゴシック"/>
            <family val="3"/>
            <charset val="128"/>
          </rPr>
          <t xml:space="preserve">公示日の午前8時30分から午後5時までに申請してください。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1E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xr:uid="{00000000-0006-0000-1E00-000002000000}">
      <text>
        <r>
          <rPr>
            <b/>
            <sz val="9"/>
            <color indexed="81"/>
            <rFont val="MS P ゴシック"/>
            <family val="3"/>
            <charset val="128"/>
          </rPr>
          <t>ビラの種類によって、「1」か「2」を選択してください。
2種類まで作成することができます。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B9" authorId="0" shapeId="0" xr:uid="{00000000-0006-0000-1F00-00000100000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A20" authorId="0" shapeId="0" xr:uid="{00000000-0006-0000-1F00-000002000000}">
      <text>
        <r>
          <rPr>
            <b/>
            <sz val="9"/>
            <color indexed="81"/>
            <rFont val="ＭＳ Ｐゴシック"/>
            <family val="3"/>
            <charset val="128"/>
          </rPr>
          <t xml:space="preserve">使用する者の氏名を御記入ください。
</t>
        </r>
      </text>
    </comment>
    <comment ref="C20" authorId="0" shapeId="0" xr:uid="{00000000-0006-0000-1F00-000003000000}">
      <text>
        <r>
          <rPr>
            <b/>
            <sz val="9"/>
            <color indexed="81"/>
            <rFont val="ＭＳ Ｐゴシック"/>
            <family val="3"/>
            <charset val="128"/>
          </rPr>
          <t>使用する者の自宅住所を御記入ください。</t>
        </r>
      </text>
    </comment>
    <comment ref="G20" authorId="0" shapeId="0" xr:uid="{00000000-0006-0000-1F00-000004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xr:uid="{00000000-0006-0000-1F00-000005000000}">
      <text>
        <r>
          <rPr>
            <b/>
            <sz val="9"/>
            <color indexed="81"/>
            <rFont val="ＭＳ Ｐゴシック"/>
            <family val="3"/>
            <charset val="128"/>
          </rPr>
          <t>男、女から選択</t>
        </r>
      </text>
    </comment>
    <comment ref="I20" authorId="1" shapeId="0" xr:uid="{00000000-0006-0000-1F00-000006000000}">
      <text>
        <r>
          <rPr>
            <sz val="9"/>
            <color indexed="81"/>
            <rFont val="ＭＳ Ｐゴシック"/>
            <family val="3"/>
            <charset val="128"/>
          </rPr>
          <t xml:space="preserve">車上運動員、事務員、手話通訳者、要約筆記者から選択
</t>
        </r>
      </text>
    </comment>
    <comment ref="L20" authorId="0" shapeId="0" xr:uid="{00000000-0006-0000-1F00-000007000000}">
      <text>
        <r>
          <rPr>
            <b/>
            <sz val="9"/>
            <color indexed="81"/>
            <rFont val="ＭＳ Ｐゴシック"/>
            <family val="3"/>
            <charset val="128"/>
          </rPr>
          <t>使用する者の期間を御記入ください。</t>
        </r>
      </text>
    </comment>
    <comment ref="A53" authorId="0" shapeId="0" xr:uid="{00000000-0006-0000-1F00-000008000000}">
      <text>
        <r>
          <rPr>
            <b/>
            <sz val="9"/>
            <color indexed="81"/>
            <rFont val="ＭＳ Ｐゴシック"/>
            <family val="3"/>
            <charset val="128"/>
          </rPr>
          <t xml:space="preserve">使用する者の氏名を御記入ください。
</t>
        </r>
      </text>
    </comment>
    <comment ref="C53" authorId="0" shapeId="0" xr:uid="{00000000-0006-0000-1F00-000009000000}">
      <text>
        <r>
          <rPr>
            <b/>
            <sz val="9"/>
            <color indexed="81"/>
            <rFont val="ＭＳ Ｐゴシック"/>
            <family val="3"/>
            <charset val="128"/>
          </rPr>
          <t>使用する者の自宅住所を御記入ください。</t>
        </r>
      </text>
    </comment>
    <comment ref="G53" authorId="0" shapeId="0" xr:uid="{00000000-0006-0000-1F00-00000A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xr:uid="{00000000-0006-0000-1F00-00000B000000}">
      <text>
        <r>
          <rPr>
            <b/>
            <sz val="9"/>
            <color indexed="81"/>
            <rFont val="ＭＳ Ｐゴシック"/>
            <family val="3"/>
            <charset val="128"/>
          </rPr>
          <t>男、女から選択</t>
        </r>
      </text>
    </comment>
    <comment ref="I53" authorId="1" shapeId="0" xr:uid="{00000000-0006-0000-1F00-00000C000000}">
      <text>
        <r>
          <rPr>
            <sz val="9"/>
            <color indexed="81"/>
            <rFont val="ＭＳ Ｐゴシック"/>
            <family val="3"/>
            <charset val="128"/>
          </rPr>
          <t xml:space="preserve">車上運動員、事務員、手話通訳者、要約筆記者から選択
</t>
        </r>
      </text>
    </comment>
    <comment ref="L53" authorId="0" shapeId="0" xr:uid="{00000000-0006-0000-1F00-00000D000000}">
      <text>
        <r>
          <rPr>
            <b/>
            <sz val="9"/>
            <color indexed="81"/>
            <rFont val="ＭＳ Ｐゴシック"/>
            <family val="3"/>
            <charset val="128"/>
          </rPr>
          <t>使用する者の期間を御記入ください。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22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32" authorId="1" shapeId="0" xr:uid="{00000000-0006-0000-2200-000002000000}">
      <text>
        <r>
          <rPr>
            <b/>
            <sz val="9"/>
            <color indexed="81"/>
            <rFont val="MS P ゴシック"/>
            <family val="3"/>
            <charset val="128"/>
          </rPr>
          <t>ビラの種類によって、「1」か「2」を選択してください。
2種類まで作成することができます。</t>
        </r>
      </text>
    </comment>
  </commentList>
</comments>
</file>

<file path=xl/sharedStrings.xml><?xml version="1.0" encoding="utf-8"?>
<sst xmlns="http://schemas.openxmlformats.org/spreadsheetml/2006/main" count="1705" uniqueCount="729">
  <si>
    <t>選挙区名</t>
    <rPh sb="0" eb="3">
      <t>センキョク</t>
    </rPh>
    <rPh sb="3" eb="4">
      <t>メイ</t>
    </rPh>
    <phoneticPr fontId="1"/>
  </si>
  <si>
    <t>連絡先</t>
    <rPh sb="0" eb="3">
      <t>レンラクサキ</t>
    </rPh>
    <phoneticPr fontId="1"/>
  </si>
  <si>
    <t>ふりがな</t>
    <phoneticPr fontId="1"/>
  </si>
  <si>
    <t>　</t>
  </si>
  <si>
    <t>　　　動のために使用する者にあっては「車上運動員」と、専ら手話通訳のために使用する者にあっては「手</t>
    <phoneticPr fontId="1"/>
  </si>
  <si>
    <t>別添のとおり</t>
    <rPh sb="0" eb="2">
      <t>ベッテン</t>
    </rPh>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</si>
  <si>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</si>
  <si>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</si>
  <si>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</si>
  <si>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</si>
  <si>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</si>
  <si>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</si>
  <si>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</si>
  <si>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</si>
  <si>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</si>
  <si>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</si>
  <si>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</si>
  <si>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</si>
  <si>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</si>
  <si>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</si>
  <si>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</si>
  <si>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</si>
  <si>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</si>
  <si>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</si>
  <si>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</si>
  <si>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</si>
  <si>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</si>
  <si>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</si>
  <si>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</si>
  <si>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</si>
  <si>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</si>
  <si>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</si>
  <si>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</si>
  <si>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</si>
  <si>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</si>
  <si>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</si>
  <si>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</si>
  <si>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開票立会人住所</t>
    <rPh sb="0" eb="2">
      <t>カイヒョウ</t>
    </rPh>
    <rPh sb="2" eb="4">
      <t>タチアイ</t>
    </rPh>
    <rPh sb="4" eb="5">
      <t>ニン</t>
    </rPh>
    <rPh sb="5" eb="7">
      <t>ジュウショ</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</si>
  <si>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</si>
  <si>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</si>
  <si>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記</t>
    <rPh sb="0" eb="1">
      <t>キ</t>
    </rPh>
    <phoneticPr fontId="1"/>
  </si>
  <si>
    <t>設置年月日</t>
    <rPh sb="0" eb="2">
      <t>セッチ</t>
    </rPh>
    <rPh sb="2" eb="5">
      <t>ネンガッピ</t>
    </rPh>
    <phoneticPr fontId="1"/>
  </si>
  <si>
    <t>異動年月日</t>
    <rPh sb="0" eb="2">
      <t>イドウ</t>
    </rPh>
    <rPh sb="2" eb="5">
      <t>ネンガッピ</t>
    </rPh>
    <phoneticPr fontId="1"/>
  </si>
  <si>
    <t>出納責任者選任届</t>
    <rPh sb="0" eb="2">
      <t>スイトウ</t>
    </rPh>
    <rPh sb="2" eb="5">
      <t>セキニンシャ</t>
    </rPh>
    <rPh sb="5" eb="7">
      <t>センニン</t>
    </rPh>
    <rPh sb="7" eb="8">
      <t>トドケ</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</si>
  <si>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</si>
  <si>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</si>
  <si>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</si>
  <si>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出納責任者異動届</t>
    <rPh sb="0" eb="2">
      <t>スイトウ</t>
    </rPh>
    <rPh sb="2" eb="5">
      <t>セキニンシャ</t>
    </rPh>
    <rPh sb="5" eb="7">
      <t>イドウ</t>
    </rPh>
    <rPh sb="7" eb="8">
      <t>トドケ</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</si>
  <si>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</si>
  <si>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</si>
  <si>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</si>
  <si>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</si>
  <si>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</si>
  <si>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</si>
  <si>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</si>
  <si>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</si>
  <si>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届　出　書</t>
    <rPh sb="0" eb="1">
      <t>トドケ</t>
    </rPh>
    <rPh sb="2" eb="3">
      <t>デ</t>
    </rPh>
    <rPh sb="4" eb="5">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</si>
  <si>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</si>
  <si>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</si>
  <si>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</si>
  <si>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</si>
  <si>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</si>
  <si>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</si>
  <si>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本部の所在地</t>
    <rPh sb="0" eb="2">
      <t>ホンブ</t>
    </rPh>
    <rPh sb="3" eb="6">
      <t>ショザイチ</t>
    </rPh>
    <phoneticPr fontId="1"/>
  </si>
  <si>
    <t>職　　業</t>
    <rPh sb="0" eb="1">
      <t>ショク</t>
    </rPh>
    <rPh sb="3" eb="4">
      <t>ギョウ</t>
    </rPh>
    <phoneticPr fontId="1"/>
  </si>
  <si>
    <t>代表者の氏名</t>
    <rPh sb="0" eb="3">
      <t>ダイヒョウシャ</t>
    </rPh>
    <rPh sb="4" eb="6">
      <t>シメイ</t>
    </rPh>
    <phoneticPr fontId="1"/>
  </si>
  <si>
    <t>氏　名</t>
    <rPh sb="0" eb="1">
      <t>シ</t>
    </rPh>
    <rPh sb="2" eb="3">
      <t>メイ</t>
    </rPh>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</si>
  <si>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</si>
  <si>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</si>
  <si>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</si>
  <si>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（候補者用、県選管提出用）</t>
    <rPh sb="1" eb="2">
      <t>コウ</t>
    </rPh>
    <rPh sb="2" eb="3">
      <t>ホ</t>
    </rPh>
    <rPh sb="3" eb="4">
      <t>シャ</t>
    </rPh>
    <rPh sb="4" eb="5">
      <t>ヨウ</t>
    </rPh>
    <rPh sb="6" eb="7">
      <t>ケン</t>
    </rPh>
    <rPh sb="7" eb="9">
      <t>センカン</t>
    </rPh>
    <rPh sb="9" eb="12">
      <t>テイシュツヨウ</t>
    </rPh>
    <phoneticPr fontId="1"/>
  </si>
  <si>
    <t>選挙の名称</t>
    <rPh sb="0" eb="2">
      <t>センキョ</t>
    </rPh>
    <rPh sb="3" eb="5">
      <t>メイショウ</t>
    </rPh>
    <phoneticPr fontId="1"/>
  </si>
  <si>
    <t>様式16</t>
    <phoneticPr fontId="1"/>
  </si>
  <si>
    <t>様式24</t>
  </si>
  <si>
    <t>様式25</t>
  </si>
  <si>
    <t>立候補する選挙区名</t>
    <rPh sb="0" eb="3">
      <t>リッコウホ</t>
    </rPh>
    <rPh sb="5" eb="7">
      <t>センキョ</t>
    </rPh>
    <rPh sb="7" eb="8">
      <t>ク</t>
    </rPh>
    <rPh sb="8" eb="9">
      <t>メイ</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</si>
  <si>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</si>
  <si>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</si>
  <si>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（候補者が選任した場合）</t>
    <rPh sb="1" eb="4">
      <t>コウホシャ</t>
    </rPh>
    <rPh sb="5" eb="7">
      <t>センニン</t>
    </rPh>
    <rPh sb="9" eb="11">
      <t>バアイ</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</si>
  <si>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</si>
  <si>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</si>
  <si>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</si>
  <si>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候補者届出事項の異動届出書</t>
    <rPh sb="0" eb="3">
      <t>コウホシャ</t>
    </rPh>
    <rPh sb="3" eb="4">
      <t>トド</t>
    </rPh>
    <rPh sb="4" eb="5">
      <t>デ</t>
    </rPh>
    <rPh sb="5" eb="7">
      <t>ジコウ</t>
    </rPh>
    <rPh sb="8" eb="10">
      <t>イドウ</t>
    </rPh>
    <rPh sb="10" eb="13">
      <t>トドケデショ</t>
    </rPh>
    <phoneticPr fontId="1"/>
  </si>
  <si>
    <t>異動の内容</t>
    <rPh sb="0" eb="2">
      <t>イドウ</t>
    </rPh>
    <rPh sb="3" eb="5">
      <t>ナイヨウ</t>
    </rPh>
    <phoneticPr fontId="1"/>
  </si>
  <si>
    <t>新</t>
    <rPh sb="0" eb="1">
      <t>シン</t>
    </rPh>
    <phoneticPr fontId="1"/>
  </si>
  <si>
    <t>旧</t>
    <rPh sb="0" eb="1">
      <t>キュウ</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</si>
  <si>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</si>
  <si>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</si>
  <si>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</si>
  <si>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</si>
  <si>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</si>
  <si>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</si>
  <si>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</si>
  <si>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候補者氏名</t>
    <rPh sb="0" eb="1">
      <t>コウ</t>
    </rPh>
    <rPh sb="1" eb="2">
      <t>タスク</t>
    </rPh>
    <rPh sb="2" eb="3">
      <t>シャ</t>
    </rPh>
    <rPh sb="3" eb="5">
      <t>シメイ</t>
    </rPh>
    <phoneticPr fontId="1"/>
  </si>
  <si>
    <t>呼　　　称</t>
    <rPh sb="0" eb="1">
      <t>コ</t>
    </rPh>
    <rPh sb="4" eb="5">
      <t>ショウ</t>
    </rPh>
    <phoneticPr fontId="1"/>
  </si>
  <si>
    <t>宮城県</t>
    <rPh sb="0" eb="2">
      <t>ミヤギ</t>
    </rPh>
    <rPh sb="2" eb="3">
      <t>ケン</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</si>
  <si>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</si>
  <si>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</si>
  <si>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</si>
  <si>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</si>
  <si>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２　掲載写真　　　　                 別添のとおり</t>
    <rPh sb="4" eb="6">
      <t>シャシン</t>
    </rPh>
    <phoneticPr fontId="1"/>
  </si>
  <si>
    <t>１　掲載文等を書面で添付する場合は、掲載文２通と掲載写真２枚を添付すること。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</si>
  <si>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</si>
  <si>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</si>
  <si>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</si>
  <si>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</si>
  <si>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</si>
  <si>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</si>
  <si>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</si>
  <si>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※宮城県選挙管理委員会事務局で設定しますので、変更しないでください。</t>
    <rPh sb="1" eb="14">
      <t>ミヤギケンセンキョカンリイインカイジムキョク</t>
    </rPh>
    <rPh sb="15" eb="17">
      <t>セッテイ</t>
    </rPh>
    <rPh sb="23" eb="25">
      <t>ヘンコウ</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</si>
  <si>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</si>
  <si>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</si>
  <si>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</si>
  <si>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</si>
  <si>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櫻井　正人</t>
    <rPh sb="0" eb="2">
      <t>サクライ</t>
    </rPh>
    <rPh sb="3" eb="5">
      <t>マサト</t>
    </rPh>
    <phoneticPr fontId="1"/>
  </si>
  <si>
    <t>項　　目</t>
    <rPh sb="0" eb="1">
      <t>コウ</t>
    </rPh>
    <rPh sb="3" eb="4">
      <t>メ</t>
    </rPh>
    <phoneticPr fontId="1"/>
  </si>
  <si>
    <t>内　　容</t>
    <rPh sb="0" eb="1">
      <t>ナイ</t>
    </rPh>
    <rPh sb="3" eb="4">
      <t>カタチ</t>
    </rPh>
    <phoneticPr fontId="1"/>
  </si>
  <si>
    <t>選挙長</t>
    <rPh sb="0" eb="3">
      <t>センキョチョウ</t>
    </rPh>
    <phoneticPr fontId="1"/>
  </si>
  <si>
    <t>仙台市青葉区本町3丁目8番1号</t>
    <rPh sb="0" eb="3">
      <t>センダイシ</t>
    </rPh>
    <rPh sb="3" eb="6">
      <t>アオバク</t>
    </rPh>
    <rPh sb="6" eb="8">
      <t>ホンチョウ</t>
    </rPh>
    <rPh sb="9" eb="11">
      <t>チョウメ</t>
    </rPh>
    <rPh sb="12" eb="13">
      <t>バン</t>
    </rPh>
    <rPh sb="14" eb="15">
      <t>ゴウ</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</si>
  <si>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</si>
  <si>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</si>
  <si>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</si>
  <si>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</si>
  <si>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</si>
  <si>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</si>
  <si>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</si>
  <si>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</si>
  <si>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</si>
  <si>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</si>
  <si>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</si>
  <si>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</si>
  <si>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</si>
  <si>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</si>
  <si>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</si>
  <si>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</si>
  <si>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</si>
  <si>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</si>
  <si>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</si>
  <si>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</si>
  <si>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</si>
  <si>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</si>
  <si>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</si>
  <si>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</si>
  <si>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</si>
  <si>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</si>
  <si>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</si>
  <si>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</si>
  <si>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</si>
  <si>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</si>
  <si>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</si>
  <si>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</si>
  <si>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</si>
  <si>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</si>
  <si>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</si>
  <si>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</si>
  <si>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</si>
  <si>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</si>
  <si>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開票立会人
届出年月日</t>
    <rPh sb="0" eb="2">
      <t>カイヒョウ</t>
    </rPh>
    <rPh sb="2" eb="4">
      <t>タチアイ</t>
    </rPh>
    <rPh sb="4" eb="5">
      <t>ニン</t>
    </rPh>
    <rPh sb="6" eb="8">
      <t>トドケデ</t>
    </rPh>
    <rPh sb="8" eb="11">
      <t>ネンガッピ</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</si>
  <si>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</si>
  <si>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</si>
  <si>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</si>
  <si>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</si>
  <si>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</si>
  <si>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記入例</t>
    <rPh sb="0" eb="3">
      <t>キニュウレイ</t>
    </rPh>
    <phoneticPr fontId="1"/>
  </si>
  <si>
    <t>宮城　太郎</t>
    <rPh sb="0" eb="2">
      <t>ミヤギ</t>
    </rPh>
    <rPh sb="3" eb="5">
      <t>タロウ</t>
    </rPh>
    <phoneticPr fontId="1"/>
  </si>
  <si>
    <t>みやぎ　たろう</t>
    <phoneticPr fontId="1"/>
  </si>
  <si>
    <t>↓開票区を選択↓</t>
    <rPh sb="1" eb="4">
      <t>カイヒョウク</t>
    </rPh>
    <rPh sb="5" eb="7">
      <t>センタク</t>
    </rPh>
    <phoneticPr fontId="1"/>
  </si>
  <si>
    <t>開票立会人
生年月日</t>
    <rPh sb="0" eb="2">
      <t>カイヒョウ</t>
    </rPh>
    <rPh sb="2" eb="4">
      <t>タチアイ</t>
    </rPh>
    <rPh sb="4" eb="5">
      <t>ニン</t>
    </rPh>
    <rPh sb="6" eb="8">
      <t>セイネン</t>
    </rPh>
    <rPh sb="8" eb="9">
      <t>ガツ</t>
    </rPh>
    <rPh sb="9" eb="10">
      <t>ニチ</t>
    </rPh>
    <phoneticPr fontId="1"/>
  </si>
  <si>
    <t>会社員</t>
    <rPh sb="0" eb="3">
      <t>カイシャイン</t>
    </rPh>
    <phoneticPr fontId="1"/>
  </si>
  <si>
    <t>開票立会人
就任承諾年月日</t>
    <rPh sb="0" eb="2">
      <t>カイヒョウ</t>
    </rPh>
    <rPh sb="2" eb="4">
      <t>タチアイ</t>
    </rPh>
    <rPh sb="4" eb="5">
      <t>ニン</t>
    </rPh>
    <rPh sb="6" eb="8">
      <t>シュウニン</t>
    </rPh>
    <rPh sb="8" eb="10">
      <t>ショウダク</t>
    </rPh>
    <rPh sb="10" eb="11">
      <t>ネン</t>
    </rPh>
    <rPh sb="11" eb="12">
      <t>ツキ</t>
    </rPh>
    <rPh sb="12" eb="13">
      <t>ビ</t>
    </rPh>
    <phoneticPr fontId="1"/>
  </si>
  <si>
    <t>開票立会人
氏名</t>
    <rPh sb="0" eb="2">
      <t>カイヒョウ</t>
    </rPh>
    <rPh sb="2" eb="4">
      <t>タチアイ</t>
    </rPh>
    <rPh sb="4" eb="5">
      <t>ニン</t>
    </rPh>
    <rPh sb="6" eb="8">
      <t>シメイ</t>
    </rPh>
    <phoneticPr fontId="1"/>
  </si>
  <si>
    <t>開票立会人
氏名ふりがな</t>
    <rPh sb="0" eb="2">
      <t>カイヒョウ</t>
    </rPh>
    <rPh sb="2" eb="4">
      <t>タチアイ</t>
    </rPh>
    <rPh sb="4" eb="5">
      <t>ニン</t>
    </rPh>
    <rPh sb="6" eb="8">
      <t>シメイ</t>
    </rPh>
    <phoneticPr fontId="1"/>
  </si>
  <si>
    <t>公職の候補者等</t>
    <rPh sb="0" eb="2">
      <t>コウショク</t>
    </rPh>
    <rPh sb="3" eb="6">
      <t>コウホシャ</t>
    </rPh>
    <rPh sb="6" eb="7">
      <t>トウ</t>
    </rPh>
    <phoneticPr fontId="1"/>
  </si>
  <si>
    <t>選挙立会人</t>
    <rPh sb="0" eb="5">
      <t>センキョタチアイニン</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</si>
  <si>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</si>
  <si>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</si>
  <si>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</si>
  <si>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○開票立会人となるべき者の届出書</t>
    <rPh sb="1" eb="3">
      <t>カイヒョウ</t>
    </rPh>
    <rPh sb="3" eb="5">
      <t>タチアイ</t>
    </rPh>
    <rPh sb="5" eb="6">
      <t>ニン</t>
    </rPh>
    <rPh sb="11" eb="12">
      <t>モノ</t>
    </rPh>
    <rPh sb="13" eb="16">
      <t>トドケデショ</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</si>
  <si>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</si>
  <si>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</si>
  <si>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</si>
  <si>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氏　名</t>
    <rPh sb="0" eb="1">
      <t>シ</t>
    </rPh>
    <rPh sb="2" eb="3">
      <t>ナ</t>
    </rPh>
    <phoneticPr fontId="1"/>
  </si>
  <si>
    <t>電　話</t>
    <rPh sb="0" eb="1">
      <t>デン</t>
    </rPh>
    <rPh sb="2" eb="3">
      <t>ハナシ</t>
    </rPh>
    <phoneticPr fontId="1"/>
  </si>
  <si>
    <t>選任者</t>
    <rPh sb="0" eb="3">
      <t>センニンシャ</t>
    </rPh>
    <phoneticPr fontId="1"/>
  </si>
  <si>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</si>
  <si>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</si>
  <si>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所在地</t>
    <rPh sb="0" eb="3">
      <t>ショザイチ</t>
    </rPh>
    <phoneticPr fontId="1"/>
  </si>
  <si>
    <t>建物の名称</t>
    <rPh sb="0" eb="2">
      <t>タテモノ</t>
    </rPh>
    <rPh sb="3" eb="5">
      <t>メイショウ</t>
    </rPh>
    <phoneticPr fontId="1"/>
  </si>
  <si>
    <t>電話番号</t>
    <rPh sb="0" eb="4">
      <t>デンワバンゴウ</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</si>
  <si>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</si>
  <si>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</si>
  <si>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</si>
  <si>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</si>
  <si>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</si>
  <si>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（２通（電磁的記録の場合は光ディスク２枚））を添えて申請します。</t>
    <rPh sb="2" eb="3">
      <t>ツウ</t>
    </rPh>
    <rPh sb="4" eb="6">
      <t>デンジ</t>
    </rPh>
    <rPh sb="6" eb="7">
      <t>テキ</t>
    </rPh>
    <rPh sb="7" eb="9">
      <t>キロク</t>
    </rPh>
    <rPh sb="10" eb="12">
      <t>バアイ</t>
    </rPh>
    <rPh sb="13" eb="14">
      <t>ヒカリ</t>
    </rPh>
    <rPh sb="19" eb="20">
      <t>マイ</t>
    </rPh>
    <rPh sb="23" eb="24">
      <t>ソ</t>
    </rPh>
    <rPh sb="26" eb="28">
      <t>シンセイ</t>
    </rPh>
    <phoneticPr fontId="1"/>
  </si>
  <si>
    <t>付けで申請した選挙公報掲載文を修正したいので、修正後の掲載文</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</si>
  <si>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</si>
  <si>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</si>
  <si>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</si>
  <si>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</si>
  <si>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</si>
  <si>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</si>
  <si>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</si>
  <si>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</si>
  <si>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</si>
  <si>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</si>
  <si>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</si>
  <si>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</si>
  <si>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丙川　冬夫</t>
    <rPh sb="0" eb="1">
      <t>ヘイ</t>
    </rPh>
    <rPh sb="1" eb="2">
      <t>カワ</t>
    </rPh>
    <rPh sb="3" eb="5">
      <t>フユオ</t>
    </rPh>
    <phoneticPr fontId="1"/>
  </si>
  <si>
    <t>○○県□□市△町３丁目５番４５号</t>
    <rPh sb="2" eb="3">
      <t>ケン</t>
    </rPh>
    <rPh sb="5" eb="6">
      <t>シ</t>
    </rPh>
    <rPh sb="7" eb="8">
      <t>マチ</t>
    </rPh>
    <rPh sb="9" eb="11">
      <t>チョウメ</t>
    </rPh>
    <rPh sb="12" eb="13">
      <t>バン</t>
    </rPh>
    <rPh sb="15" eb="16">
      <t>ゴウ</t>
    </rPh>
    <phoneticPr fontId="1"/>
  </si>
  <si>
    <t>選挙管理委員会</t>
    <rPh sb="0" eb="7">
      <t>センキョカンリイインカイ</t>
    </rPh>
    <phoneticPr fontId="1"/>
  </si>
  <si>
    <t>甲原　五郎</t>
    <rPh sb="0" eb="2">
      <t>コウハラ</t>
    </rPh>
    <rPh sb="3" eb="5">
      <t>ゴロウ</t>
    </rPh>
    <phoneticPr fontId="1"/>
  </si>
  <si>
    <t>宮城県○市△町5丁目4番9号</t>
    <rPh sb="0" eb="3">
      <t>ミヤギケン</t>
    </rPh>
    <rPh sb="4" eb="5">
      <t>シ</t>
    </rPh>
    <rPh sb="6" eb="7">
      <t>マチ</t>
    </rPh>
    <rPh sb="8" eb="10">
      <t>チョウメ</t>
    </rPh>
    <rPh sb="11" eb="12">
      <t>バン</t>
    </rPh>
    <rPh sb="13" eb="14">
      <t>ゴウ</t>
    </rPh>
    <phoneticPr fontId="1"/>
  </si>
  <si>
    <t>999-999-9999</t>
  </si>
  <si>
    <t>乙藤　六郎</t>
    <rPh sb="0" eb="2">
      <t>オツトウ</t>
    </rPh>
    <rPh sb="3" eb="5">
      <t>ロクロウ</t>
    </rPh>
    <phoneticPr fontId="1"/>
  </si>
  <si>
    <t>宮城県○○郡○○町○○1丁目3番2号</t>
    <rPh sb="0" eb="3">
      <t>ミヤギケン</t>
    </rPh>
    <rPh sb="5" eb="6">
      <t>グン</t>
    </rPh>
    <rPh sb="8" eb="9">
      <t>マチ</t>
    </rPh>
    <rPh sb="12" eb="14">
      <t>チョウメ</t>
    </rPh>
    <rPh sb="15" eb="16">
      <t>バン</t>
    </rPh>
    <rPh sb="17" eb="18">
      <t>ゴウ</t>
    </rPh>
    <phoneticPr fontId="1"/>
  </si>
  <si>
    <t>農業</t>
    <rPh sb="0" eb="2">
      <t>ノウギョウ</t>
    </rPh>
    <phoneticPr fontId="1"/>
  </si>
  <si>
    <t>甲原五郎が入院したため</t>
    <rPh sb="0" eb="2">
      <t>コウハラ</t>
    </rPh>
    <rPh sb="2" eb="4">
      <t>ゴロウ</t>
    </rPh>
    <rPh sb="5" eb="7">
      <t>ニュウイン</t>
    </rPh>
    <phoneticPr fontId="1"/>
  </si>
  <si>
    <t>宮城県白石市○町8丁目7番6号</t>
    <rPh sb="0" eb="3">
      <t>ミヤギケン</t>
    </rPh>
    <rPh sb="3" eb="5">
      <t>シロイシ</t>
    </rPh>
    <rPh sb="5" eb="6">
      <t>シ</t>
    </rPh>
    <rPh sb="7" eb="8">
      <t>マチ</t>
    </rPh>
    <rPh sb="9" eb="11">
      <t>チョウメ</t>
    </rPh>
    <rPh sb="12" eb="13">
      <t>バン</t>
    </rPh>
    <rPh sb="14" eb="15">
      <t>ゴウ</t>
    </rPh>
    <phoneticPr fontId="1"/>
  </si>
  <si>
    <t>頒布するビラ</t>
    <rPh sb="0" eb="2">
      <t>ハンプ</t>
    </rPh>
    <phoneticPr fontId="1"/>
  </si>
  <si>
    <t>○</t>
    <phoneticPr fontId="1"/>
  </si>
  <si>
    <t>から</t>
    <phoneticPr fontId="1"/>
  </si>
  <si>
    <t>まで</t>
    <phoneticPr fontId="1"/>
  </si>
  <si>
    <t>　月 　日</t>
    <rPh sb="1" eb="2">
      <t>ツキ</t>
    </rPh>
    <rPh sb="4" eb="5">
      <t>ヒ</t>
    </rPh>
    <phoneticPr fontId="1"/>
  </si>
  <si>
    <t>　月 　日</t>
    <phoneticPr fontId="1"/>
  </si>
  <si>
    <t>令和○年○月○○日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</si>
  <si>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</si>
  <si>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</si>
  <si>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</si>
  <si>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</si>
  <si>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</si>
  <si>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</si>
  <si>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</si>
  <si>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</si>
  <si>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</si>
  <si>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</si>
  <si>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</si>
  <si>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</si>
  <si>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</si>
  <si>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</si>
  <si>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</si>
  <si>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</si>
  <si>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</si>
  <si>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</si>
  <si>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宣誓書</t>
    <rPh sb="0" eb="3">
      <t>センセイショ</t>
    </rPh>
    <phoneticPr fontId="1"/>
  </si>
  <si>
    <t>選挙人名簿登録証明書</t>
    <phoneticPr fontId="1"/>
  </si>
  <si>
    <t>承諾書</t>
    <rPh sb="0" eb="3">
      <t>ショウダクショ</t>
    </rPh>
    <phoneticPr fontId="1"/>
  </si>
  <si>
    <t>出納責任者選任（解任）承諾書</t>
    <phoneticPr fontId="1"/>
  </si>
  <si>
    <t>選挙立会人となるべき者の届出書</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</si>
  <si>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</si>
  <si>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</si>
  <si>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</si>
  <si>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</si>
  <si>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</si>
  <si>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</si>
  <si>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</si>
  <si>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</si>
  <si>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</si>
  <si>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t>宮城県選挙管理委員会事務局（電話：022-211-2343）</t>
    <rPh sb="0" eb="3">
      <t>ミヤギケン</t>
    </rPh>
    <rPh sb="3" eb="5">
      <t>センキョ</t>
    </rPh>
    <rPh sb="5" eb="7">
      <t>カンリ</t>
    </rPh>
    <rPh sb="7" eb="10">
      <t>イインカイ</t>
    </rPh>
    <rPh sb="10" eb="13">
      <t>ジムキョク</t>
    </rPh>
    <phoneticPr fontId="2"/>
  </si>
  <si>
    <r>
      <t>様式一覧</t>
    </r>
    <r>
      <rPr>
        <sz val="11"/>
        <color indexed="8"/>
        <rFont val="UD デジタル 教科書体 NP-R"/>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</si>
  <si>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r>
      <t>…</t>
    </r>
    <r>
      <rPr>
        <b/>
        <u/>
        <sz val="12"/>
        <rFont val="UD デジタル 教科書体 NP-R"/>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</si>
  <si>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R"/>
        <family val="1"/>
        <charset val="128"/>
      </rPr>
      <t>入力内容が正しいか確認した上、様式を印刷する前と後に、必ず正しく反映されているか、記入漏れがないか等を使用者の責任において確認</t>
    </r>
    <r>
      <rPr>
        <sz val="12"/>
        <rFont val="UD デジタル 教科書体 NP-R"/>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</si>
  <si>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rPr>
        <u/>
        <sz val="12"/>
        <rFont val="UD デジタル 教科書体 NP-R"/>
        <family val="1"/>
        <charset val="128"/>
      </rPr>
      <t>・</t>
    </r>
    <r>
      <rPr>
        <b/>
        <u/>
        <sz val="12"/>
        <rFont val="UD デジタル 教科書体 NP-R"/>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</si>
  <si>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t>宮城県選挙管理委員会事務局</t>
    <rPh sb="0" eb="3">
      <t>ミヤギケン</t>
    </rPh>
    <rPh sb="3" eb="13">
      <t>センキョカンリイインカイジムキョク</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</si>
  <si>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</si>
  <si>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r>
      <t>・　このExcelファイルは、立候補届出書類の作成を支援することを目的に宮城県選挙管理委員会事務局が作成したもので、使用は任意です。　　</t>
    </r>
    <r>
      <rPr>
        <i/>
        <sz val="12"/>
        <rFont val="UD デジタル 教科書体 NP-R"/>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</si>
  <si>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R"/>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</si>
  <si>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t>所属する政党（政治団体）の名称</t>
    <rPh sb="0" eb="2">
      <t>ショゾク</t>
    </rPh>
    <rPh sb="4" eb="6">
      <t>セイトウ</t>
    </rPh>
    <rPh sb="7" eb="11">
      <t>セイジダンタイ</t>
    </rPh>
    <rPh sb="13" eb="15">
      <t>メイショウ</t>
    </rPh>
    <phoneticPr fontId="1"/>
  </si>
  <si>
    <r>
      <t>・　</t>
    </r>
    <r>
      <rPr>
        <b/>
        <u/>
        <sz val="12"/>
        <color indexed="10"/>
        <rFont val="UD デジタル 教科書体 NP-R"/>
        <family val="1"/>
        <charset val="128"/>
      </rPr>
      <t>英数字は基本的に半角</t>
    </r>
    <r>
      <rPr>
        <sz val="12"/>
        <rFont val="UD デジタル 教科書体 NP-R"/>
        <family val="1"/>
        <charset val="128"/>
      </rPr>
      <t>で入力してください。</t>
    </r>
    <rPh sb="2" eb="5">
      <t>エイスウジ</t>
    </rPh>
    <rPh sb="6" eb="8">
      <t>キホン</t>
    </rPh>
    <rPh sb="8" eb="9">
      <t>テキ</t>
    </rPh>
    <rPh sb="10" eb="12">
      <t>ハンカク</t>
    </rPh>
    <rPh sb="13" eb="15">
      <t>ニュウリョク</t>
    </rPh>
    <phoneticPr fontId="1"/>
  </si>
  <si>
    <t>甲山　夏男</t>
    <rPh sb="0" eb="2">
      <t>コウヤマ</t>
    </rPh>
    <rPh sb="3" eb="5">
      <t>ナツオ</t>
    </rPh>
    <phoneticPr fontId="1"/>
  </si>
  <si>
    <t>宮城県△△市○○区△□町２丁目２４２番地</t>
    <rPh sb="0" eb="3">
      <t>ミヤギケン</t>
    </rPh>
    <rPh sb="3" eb="6">
      <t>サンカクサンカクシ</t>
    </rPh>
    <rPh sb="8" eb="9">
      <t>ク</t>
    </rPh>
    <rPh sb="11" eb="12">
      <t>マチ</t>
    </rPh>
    <rPh sb="13" eb="15">
      <t>チョウメ</t>
    </rPh>
    <rPh sb="18" eb="20">
      <t>バンチ</t>
    </rPh>
    <phoneticPr fontId="1"/>
  </si>
  <si>
    <t>宮城県○○市□□町１丁目１３番４２号</t>
    <rPh sb="0" eb="3">
      <t>ミヤギケン</t>
    </rPh>
    <rPh sb="5" eb="6">
      <t>シ</t>
    </rPh>
    <rPh sb="8" eb="9">
      <t>マチ</t>
    </rPh>
    <rPh sb="10" eb="12">
      <t>チョウメ</t>
    </rPh>
    <rPh sb="14" eb="15">
      <t>バン</t>
    </rPh>
    <rPh sb="17" eb="18">
      <t>ゴウ</t>
    </rPh>
    <phoneticPr fontId="1"/>
  </si>
  <si>
    <t>　上記の者は、本政党（政治団体）に所属する者であることを証明する。</t>
    <rPh sb="1" eb="3">
      <t>ジョウキ</t>
    </rPh>
    <rPh sb="4" eb="5">
      <t>シャ</t>
    </rPh>
    <rPh sb="7" eb="10">
      <t>ホンセイトウ</t>
    </rPh>
    <rPh sb="11" eb="15">
      <t>セイジダンタイ</t>
    </rPh>
    <rPh sb="17" eb="19">
      <t>ショゾク</t>
    </rPh>
    <rPh sb="21" eb="22">
      <t>モノ</t>
    </rPh>
    <rPh sb="28" eb="30">
      <t>ショウメイ</t>
    </rPh>
    <phoneticPr fontId="1"/>
  </si>
  <si>
    <t>推薦届出者</t>
    <rPh sb="0" eb="5">
      <t>スイセントドケデシャ</t>
    </rPh>
    <phoneticPr fontId="1"/>
  </si>
  <si>
    <t>乙川　次郎</t>
    <rPh sb="0" eb="2">
      <t>オツカワ</t>
    </rPh>
    <rPh sb="3" eb="5">
      <t>ジロウ</t>
    </rPh>
    <phoneticPr fontId="1"/>
  </si>
  <si>
    <r>
      <t>・　このファイルは</t>
    </r>
    <r>
      <rPr>
        <b/>
        <u/>
        <sz val="12"/>
        <color rgb="FFFF0000"/>
        <rFont val="UD デジタル 教科書体 NP-R"/>
        <family val="1"/>
        <charset val="128"/>
      </rPr>
      <t>複数人による推薦届出には対応していません</t>
    </r>
    <r>
      <rPr>
        <sz val="12"/>
        <rFont val="UD デジタル 教科書体 NP-R"/>
        <family val="1"/>
        <charset val="128"/>
      </rPr>
      <t>ので、その場合は手書き等で対応してください。</t>
    </r>
    <rPh sb="9" eb="12">
      <t>フクスウニン</t>
    </rPh>
    <rPh sb="15" eb="19">
      <t>スイセントドケデ</t>
    </rPh>
    <rPh sb="21" eb="23">
      <t>タイオウ</t>
    </rPh>
    <rPh sb="34" eb="36">
      <t>バアイ</t>
    </rPh>
    <rPh sb="37" eb="39">
      <t>テガ</t>
    </rPh>
    <rPh sb="40" eb="41">
      <t>トウ</t>
    </rPh>
    <rPh sb="42" eb="44">
      <t>タイオウ</t>
    </rPh>
    <phoneticPr fontId="1"/>
  </si>
  <si>
    <t>　上記のとおり推薦届出をします。</t>
    <rPh sb="7" eb="11">
      <t>スイセントドケデ</t>
    </rPh>
    <phoneticPr fontId="1"/>
  </si>
  <si>
    <t>住　所</t>
    <rPh sb="0" eb="1">
      <t>ジュウ</t>
    </rPh>
    <rPh sb="2" eb="3">
      <t>トコロ</t>
    </rPh>
    <phoneticPr fontId="1"/>
  </si>
  <si>
    <t>生</t>
    <rPh sb="0" eb="1">
      <t>ウ</t>
    </rPh>
    <phoneticPr fontId="1"/>
  </si>
  <si>
    <t>候補者推薦届出承諾書</t>
    <rPh sb="0" eb="3">
      <t>コウホシャ</t>
    </rPh>
    <rPh sb="3" eb="5">
      <t>スイセン</t>
    </rPh>
    <rPh sb="5" eb="7">
      <t>トドケデ</t>
    </rPh>
    <rPh sb="7" eb="10">
      <t>ショウダクショ</t>
    </rPh>
    <phoneticPr fontId="1"/>
  </si>
  <si>
    <t>（選挙立会人届出に添付）</t>
    <rPh sb="1" eb="3">
      <t>センキョ</t>
    </rPh>
    <rPh sb="3" eb="5">
      <t>タチアイ</t>
    </rPh>
    <rPh sb="5" eb="6">
      <t>ニン</t>
    </rPh>
    <rPh sb="6" eb="8">
      <t>トドケデ</t>
    </rPh>
    <rPh sb="9" eb="11">
      <t>テンプ</t>
    </rPh>
    <phoneticPr fontId="1"/>
  </si>
  <si>
    <t>（推薦届出に添付）</t>
    <rPh sb="1" eb="3">
      <t>スイセン</t>
    </rPh>
    <rPh sb="3" eb="5">
      <t>トドケデ</t>
    </rPh>
    <rPh sb="6" eb="8">
      <t>テンプ</t>
    </rPh>
    <phoneticPr fontId="1"/>
  </si>
  <si>
    <t>宮城県大崎市○□町４丁目２番８号</t>
    <rPh sb="0" eb="3">
      <t>ミヤギケン</t>
    </rPh>
    <rPh sb="3" eb="5">
      <t>オオサキ</t>
    </rPh>
    <rPh sb="5" eb="6">
      <t>シ</t>
    </rPh>
    <rPh sb="8" eb="9">
      <t>マチ</t>
    </rPh>
    <rPh sb="10" eb="12">
      <t>チョウメ</t>
    </rPh>
    <rPh sb="13" eb="14">
      <t>バン</t>
    </rPh>
    <rPh sb="15" eb="16">
      <t>ゴウ</t>
    </rPh>
    <phoneticPr fontId="1"/>
  </si>
  <si>
    <t>事　由</t>
    <rPh sb="0" eb="1">
      <t>コト</t>
    </rPh>
    <rPh sb="2" eb="3">
      <t>ヨシ</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</si>
  <si>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</si>
  <si>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（推薦届出者が選任する場合）</t>
    <rPh sb="1" eb="6">
      <t>スイセントドケデシャ</t>
    </rPh>
    <rPh sb="7" eb="9">
      <t>センニン</t>
    </rPh>
    <rPh sb="11" eb="13">
      <t>バアイ</t>
    </rPh>
    <phoneticPr fontId="1"/>
  </si>
  <si>
    <t>（推薦届出者が選任した場合）</t>
    <rPh sb="1" eb="6">
      <t>スイセントドケデシャ</t>
    </rPh>
    <rPh sb="7" eb="9">
      <t>センニン</t>
    </rPh>
    <rPh sb="11" eb="13">
      <t>バアイ</t>
    </rPh>
    <phoneticPr fontId="1"/>
  </si>
  <si>
    <t>（推薦届出者が選任した場合）</t>
    <rPh sb="1" eb="6">
      <t>スイセントドケデシャ</t>
    </rPh>
    <phoneticPr fontId="1"/>
  </si>
  <si>
    <t>推薦届出代表者証明書</t>
    <rPh sb="0" eb="4">
      <t>スイセントドケデ</t>
    </rPh>
    <rPh sb="4" eb="7">
      <t>ダイヒョウシャ</t>
    </rPh>
    <rPh sb="7" eb="10">
      <t>ショウメイショ</t>
    </rPh>
    <phoneticPr fontId="1"/>
  </si>
  <si>
    <t>推薦届出代表者</t>
    <rPh sb="0" eb="4">
      <t>スイセントドケデ</t>
    </rPh>
    <rPh sb="4" eb="7">
      <t>ダイヒョウシャ</t>
    </rPh>
    <phoneticPr fontId="1"/>
  </si>
  <si>
    <t>の推薦届出者の代表者であることを証明する。</t>
    <rPh sb="1" eb="6">
      <t>スイセントドケデシャ</t>
    </rPh>
    <rPh sb="7" eb="10">
      <t>ダイヒョウシャ</t>
    </rPh>
    <rPh sb="16" eb="18">
      <t>ショウメイ</t>
    </rPh>
    <phoneticPr fontId="1"/>
  </si>
  <si>
    <t>（推薦届出者用、県選管提出用）</t>
    <rPh sb="1" eb="6">
      <t>スイセントドケデシャ</t>
    </rPh>
    <rPh sb="6" eb="7">
      <t>ヨウ</t>
    </rPh>
    <rPh sb="8" eb="9">
      <t>ケン</t>
    </rPh>
    <rPh sb="9" eb="11">
      <t>センカン</t>
    </rPh>
    <rPh sb="11" eb="14">
      <t>テイシュツヨウ</t>
    </rPh>
    <phoneticPr fontId="1"/>
  </si>
  <si>
    <t>選挙事務所設置（異動）承諾書</t>
    <rPh sb="0" eb="5">
      <t>センキョジムショ</t>
    </rPh>
    <rPh sb="5" eb="7">
      <t>セッチ</t>
    </rPh>
    <rPh sb="8" eb="10">
      <t>イドウ</t>
    </rPh>
    <rPh sb="11" eb="14">
      <t>ショウダクショ</t>
    </rPh>
    <phoneticPr fontId="1"/>
  </si>
  <si>
    <t>推薦届出者</t>
    <rPh sb="0" eb="4">
      <t>スイセントドケデ</t>
    </rPh>
    <rPh sb="4" eb="5">
      <t>シャ</t>
    </rPh>
    <phoneticPr fontId="1"/>
  </si>
  <si>
    <t>（候補者用）</t>
    <rPh sb="1" eb="4">
      <t>コウホシャ</t>
    </rPh>
    <rPh sb="4" eb="5">
      <t>ヨウ</t>
    </rPh>
    <phoneticPr fontId="1"/>
  </si>
  <si>
    <t>丁川　九郎</t>
    <rPh sb="0" eb="1">
      <t>チョウ</t>
    </rPh>
    <rPh sb="1" eb="2">
      <t>カワ</t>
    </rPh>
    <rPh sb="3" eb="5">
      <t>キュウロウ</t>
    </rPh>
    <phoneticPr fontId="1"/>
  </si>
  <si>
    <t>宮城県仙台市青葉区○○町３丁目６番８号</t>
    <rPh sb="0" eb="3">
      <t>ミヤギケン</t>
    </rPh>
    <rPh sb="3" eb="5">
      <t>センダイ</t>
    </rPh>
    <rPh sb="5" eb="6">
      <t>シ</t>
    </rPh>
    <rPh sb="6" eb="8">
      <t>アオバ</t>
    </rPh>
    <rPh sb="8" eb="9">
      <t>ク</t>
    </rPh>
    <rPh sb="11" eb="12">
      <t>マチ</t>
    </rPh>
    <rPh sb="13" eb="15">
      <t>チョウメ</t>
    </rPh>
    <rPh sb="16" eb="17">
      <t>バン</t>
    </rPh>
    <rPh sb="18" eb="19">
      <t>ゴウ</t>
    </rPh>
    <phoneticPr fontId="1"/>
  </si>
  <si>
    <t>様式15</t>
    <phoneticPr fontId="1"/>
  </si>
  <si>
    <t>候補者推薦届出承諾書</t>
    <phoneticPr fontId="1"/>
  </si>
  <si>
    <t>様式23</t>
    <phoneticPr fontId="1"/>
  </si>
  <si>
    <t>選挙事務所設置（異動）承諾書</t>
    <phoneticPr fontId="1"/>
  </si>
  <si>
    <t>届出書（報酬を支給できる者）</t>
    <rPh sb="0" eb="3">
      <t>トドケデショ</t>
    </rPh>
    <phoneticPr fontId="1"/>
  </si>
  <si>
    <t>選挙事務所（候補者・推薦届出者）</t>
    <rPh sb="0" eb="5">
      <t>センキョジムショ</t>
    </rPh>
    <rPh sb="6" eb="9">
      <t>コウホシャ</t>
    </rPh>
    <rPh sb="10" eb="12">
      <t>スイセン</t>
    </rPh>
    <rPh sb="12" eb="15">
      <t>トドケデシャ</t>
    </rPh>
    <phoneticPr fontId="1"/>
  </si>
  <si>
    <t>選挙の期日（投票日）</t>
    <rPh sb="0" eb="2">
      <t>センキョ</t>
    </rPh>
    <rPh sb="3" eb="5">
      <t>キジツ</t>
    </rPh>
    <rPh sb="6" eb="9">
      <t>トウヒョウビ</t>
    </rPh>
    <phoneticPr fontId="1"/>
  </si>
  <si>
    <t>所属する政党（政治団体）のふりがな</t>
    <rPh sb="0" eb="2">
      <t>ショゾク</t>
    </rPh>
    <rPh sb="4" eb="6">
      <t>セイトウ</t>
    </rPh>
    <rPh sb="7" eb="9">
      <t>セイジ</t>
    </rPh>
    <rPh sb="9" eb="11">
      <t>ダンタイ</t>
    </rPh>
    <phoneticPr fontId="1"/>
  </si>
  <si>
    <t>候補者　ふりがな</t>
    <rPh sb="0" eb="3">
      <t>コウホシャ</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</si>
  <si>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</si>
  <si>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</si>
  <si>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</si>
  <si>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</si>
  <si>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</si>
  <si>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</si>
  <si>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</si>
  <si>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一のウェブサイト等のアドレス（候補者）</t>
    <rPh sb="0" eb="3">
      <t>コウホシャ</t>
    </rPh>
    <rPh sb="4" eb="5">
      <t>イチ</t>
    </rPh>
    <rPh sb="12" eb="13">
      <t>トウ</t>
    </rPh>
    <rPh sb="19" eb="22">
      <t>コウホシャ</t>
    </rPh>
    <phoneticPr fontId="1"/>
  </si>
  <si>
    <t>推薦届出者　ふりがな</t>
    <rPh sb="0" eb="2">
      <t>スイセン</t>
    </rPh>
    <rPh sb="2" eb="4">
      <t>トドケデ</t>
    </rPh>
    <rPh sb="4" eb="5">
      <t>シャ</t>
    </rPh>
    <phoneticPr fontId="1"/>
  </si>
  <si>
    <t>推薦届出者　氏名</t>
    <rPh sb="0" eb="5">
      <t>スイセントドケデシャ</t>
    </rPh>
    <rPh sb="6" eb="8">
      <t>シメイ</t>
    </rPh>
    <phoneticPr fontId="1"/>
  </si>
  <si>
    <t>推薦届出者　生年月日</t>
    <rPh sb="0" eb="2">
      <t>スイセン</t>
    </rPh>
    <rPh sb="2" eb="4">
      <t>トドケデ</t>
    </rPh>
    <rPh sb="4" eb="5">
      <t>シャ</t>
    </rPh>
    <rPh sb="6" eb="10">
      <t>セイネンガッピ</t>
    </rPh>
    <phoneticPr fontId="1"/>
  </si>
  <si>
    <t>推薦届出者　住所市区町村</t>
    <rPh sb="0" eb="5">
      <t>スイセントドケデシャ</t>
    </rPh>
    <rPh sb="6" eb="8">
      <t>ジュウショ</t>
    </rPh>
    <rPh sb="8" eb="10">
      <t>シク</t>
    </rPh>
    <phoneticPr fontId="1"/>
  </si>
  <si>
    <t>推薦届出者　住所</t>
    <rPh sb="0" eb="2">
      <t>スイセン</t>
    </rPh>
    <rPh sb="2" eb="4">
      <t>トドケデ</t>
    </rPh>
    <rPh sb="4" eb="5">
      <t>シャ</t>
    </rPh>
    <rPh sb="6" eb="8">
      <t>ジュウショ</t>
    </rPh>
    <phoneticPr fontId="1"/>
  </si>
  <si>
    <t>候補者電話　番号</t>
    <rPh sb="0" eb="3">
      <t>コウホシャ</t>
    </rPh>
    <rPh sb="3" eb="5">
      <t>デンワ</t>
    </rPh>
    <rPh sb="6" eb="8">
      <t>バンゴウ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</si>
  <si>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</si>
  <si>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</si>
  <si>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</si>
  <si>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</si>
  <si>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</si>
  <si>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</si>
  <si>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</si>
  <si>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</si>
  <si>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</si>
  <si>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</si>
  <si>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</si>
  <si>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</si>
  <si>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</si>
  <si>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</si>
  <si>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</si>
  <si>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</si>
  <si>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</si>
  <si>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</si>
  <si>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</si>
  <si>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</si>
  <si>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</si>
  <si>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</si>
  <si>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職業</t>
    <rPh sb="0" eb="2">
      <t>スイトウ</t>
    </rPh>
    <rPh sb="2" eb="5">
      <t>セキニンシャ</t>
    </rPh>
    <rPh sb="6" eb="8">
      <t>ショクギョウ</t>
    </rPh>
    <phoneticPr fontId="1"/>
  </si>
  <si>
    <t>出納責任者　電話番号</t>
    <rPh sb="0" eb="2">
      <t>スイトウ</t>
    </rPh>
    <rPh sb="2" eb="5">
      <t>セキニンシャ</t>
    </rPh>
    <rPh sb="6" eb="10">
      <t>デンワバンゴウ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</si>
  <si>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</si>
  <si>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</si>
  <si>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</si>
  <si>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</si>
  <si>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</si>
  <si>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</si>
  <si>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</si>
  <si>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</si>
  <si>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</si>
  <si>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</si>
  <si>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</si>
  <si>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</si>
  <si>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</si>
  <si>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</si>
  <si>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（本人・推薦届出）参考様式</t>
    <rPh sb="9" eb="11">
      <t>サンコウ</t>
    </rPh>
    <rPh sb="11" eb="13">
      <t>ヨウシキ</t>
    </rPh>
    <phoneticPr fontId="1"/>
  </si>
  <si>
    <t>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</si>
  <si>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</si>
  <si>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</si>
  <si>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２　名義人の署名又は記名押印をすること。</t>
    <phoneticPr fontId="1"/>
  </si>
  <si>
    <t>目次に戻る</t>
  </si>
  <si>
    <t>党派</t>
    <rPh sb="0" eb="2">
      <t>トウハ</t>
    </rPh>
    <phoneticPr fontId="1"/>
  </si>
  <si>
    <t>所属党派</t>
    <rPh sb="0" eb="4">
      <t>ショゾクトウハ</t>
    </rPh>
    <phoneticPr fontId="1"/>
  </si>
  <si>
    <t>決裁</t>
    <rPh sb="0" eb="2">
      <t>ケッサイ</t>
    </rPh>
    <phoneticPr fontId="1"/>
  </si>
  <si>
    <t>受付日時</t>
    <rPh sb="0" eb="4">
      <t>ウケツケニチジ</t>
    </rPh>
    <phoneticPr fontId="1"/>
  </si>
  <si>
    <t>受付者</t>
    <rPh sb="0" eb="3">
      <t>ウケツケシャ</t>
    </rPh>
    <phoneticPr fontId="1"/>
  </si>
  <si>
    <t>時　　分</t>
    <rPh sb="0" eb="1">
      <t>ジ</t>
    </rPh>
    <rPh sb="3" eb="4">
      <t>フン</t>
    </rPh>
    <phoneticPr fontId="1"/>
  </si>
  <si>
    <t>　届け出る場合にあっては委任状の提示又は提出及び当該代理人の本人確認書類の提示又は提</t>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rPh sb="37" eb="39">
      <t>テイジ</t>
    </rPh>
    <rPh sb="39" eb="40">
      <t>マタ</t>
    </rPh>
    <rPh sb="41" eb="42">
      <t>テイ</t>
    </rPh>
    <phoneticPr fontId="1"/>
  </si>
  <si>
    <t>　の限りではない。</t>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</si>
  <si>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30">
      <t>オウイントウ</t>
    </rPh>
    <rPh sb="34" eb="36">
      <t>バアイ</t>
    </rPh>
    <rPh sb="39" eb="40">
      <t>カギ</t>
    </rPh>
    <phoneticPr fontId="1"/>
  </si>
  <si>
    <t>　出る場合にあっては委任状の提示又は提出及び当該代理人の本人確認書類の提示又は提出を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</si>
  <si>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上記のとおり関係書類を添えて立候補の届出をします。</t>
    <rPh sb="15" eb="18">
      <t>リッコウホ</t>
    </rPh>
    <phoneticPr fontId="1"/>
  </si>
  <si>
    <t>候補者氏名</t>
    <rPh sb="0" eb="5">
      <t>コウホシャシメイ</t>
    </rPh>
    <phoneticPr fontId="1"/>
  </si>
  <si>
    <t>XXXのため</t>
    <phoneticPr fontId="1"/>
  </si>
  <si>
    <t>旧出納責任者氏名</t>
    <rPh sb="0" eb="1">
      <t>キュウ</t>
    </rPh>
    <rPh sb="1" eb="3">
      <t>スイトウ</t>
    </rPh>
    <rPh sb="3" eb="6">
      <t>セキニンシャ</t>
    </rPh>
    <rPh sb="6" eb="8">
      <t>シメイ</t>
    </rPh>
    <phoneticPr fontId="1"/>
  </si>
  <si>
    <t>選挙事務所設置届</t>
    <rPh sb="0" eb="2">
      <t>センキョ</t>
    </rPh>
    <rPh sb="2" eb="4">
      <t>ジム</t>
    </rPh>
    <rPh sb="4" eb="5">
      <t>ショ</t>
    </rPh>
    <rPh sb="5" eb="7">
      <t>セッチ</t>
    </rPh>
    <rPh sb="7" eb="8">
      <t>トドケ</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</si>
  <si>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</si>
  <si>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（推薦届出者用、設置市区町村選管提出用）</t>
    <rPh sb="1" eb="6">
      <t>スイセントドケデシャ</t>
    </rPh>
    <rPh sb="6" eb="7">
      <t>ヨウ</t>
    </rPh>
    <rPh sb="8" eb="10">
      <t>セッチ</t>
    </rPh>
    <rPh sb="10" eb="12">
      <t>シク</t>
    </rPh>
    <rPh sb="12" eb="14">
      <t>チョウソン</t>
    </rPh>
    <rPh sb="14" eb="16">
      <t>センカン</t>
    </rPh>
    <rPh sb="16" eb="19">
      <t>テイシュツヨウ</t>
    </rPh>
    <phoneticPr fontId="1"/>
  </si>
  <si>
    <t>選挙事務所異動届</t>
    <rPh sb="0" eb="2">
      <t>センキョ</t>
    </rPh>
    <rPh sb="2" eb="4">
      <t>ジム</t>
    </rPh>
    <rPh sb="4" eb="5">
      <t>ショ</t>
    </rPh>
    <rPh sb="5" eb="7">
      <t>イドウ</t>
    </rPh>
    <phoneticPr fontId="1"/>
  </si>
  <si>
    <r>
      <t>（候補者用、</t>
    </r>
    <r>
      <rPr>
        <b/>
        <sz val="12"/>
        <rFont val="UD デジタル 教科書体 NP-R"/>
        <family val="1"/>
        <charset val="128"/>
      </rPr>
      <t>新</t>
    </r>
    <r>
      <rPr>
        <b/>
        <sz val="12"/>
        <color indexed="10"/>
        <rFont val="UD デジタル 教科書体 NP-R"/>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</si>
  <si>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R"/>
        <family val="1"/>
        <charset val="128"/>
      </rPr>
      <t>旧</t>
    </r>
    <r>
      <rPr>
        <b/>
        <sz val="12"/>
        <color indexed="10"/>
        <rFont val="UD デジタル 教科書体 NP-R"/>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</si>
  <si>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r>
      <t>（推薦届出者用、</t>
    </r>
    <r>
      <rPr>
        <b/>
        <sz val="12"/>
        <rFont val="UD デジタル 教科書体 NP-R"/>
        <family val="1"/>
        <charset val="128"/>
      </rPr>
      <t>旧</t>
    </r>
    <r>
      <rPr>
        <b/>
        <sz val="12"/>
        <color indexed="10"/>
        <rFont val="UD デジタル 教科書体 NP-R"/>
        <family val="1"/>
        <charset val="128"/>
      </rPr>
      <t>設置市区町村選管提出用）</t>
    </r>
    <rPh sb="1" eb="6">
      <t>スイセントドケデシャ</t>
    </rPh>
    <rPh sb="6" eb="7">
      <t>ヨウ</t>
    </rPh>
    <rPh sb="8" eb="9">
      <t>キュウ</t>
    </rPh>
    <rPh sb="9" eb="11">
      <t>セッチ</t>
    </rPh>
    <rPh sb="11" eb="13">
      <t>シク</t>
    </rPh>
    <rPh sb="13" eb="15">
      <t>チョウソン</t>
    </rPh>
    <rPh sb="15" eb="17">
      <t>センカン</t>
    </rPh>
    <rPh sb="17" eb="20">
      <t>テイシュツヨウ</t>
    </rPh>
    <phoneticPr fontId="1"/>
  </si>
  <si>
    <r>
      <t>（推薦届出者用、</t>
    </r>
    <r>
      <rPr>
        <b/>
        <sz val="12"/>
        <rFont val="UD デジタル 教科書体 NP-R"/>
        <family val="1"/>
        <charset val="128"/>
      </rPr>
      <t>新</t>
    </r>
    <r>
      <rPr>
        <b/>
        <sz val="12"/>
        <color indexed="10"/>
        <rFont val="UD デジタル 教科書体 NP-R"/>
        <family val="1"/>
        <charset val="128"/>
      </rPr>
      <t>設置市区町村選管提出用）</t>
    </r>
    <rPh sb="1" eb="6">
      <t>スイセントドケデシャ</t>
    </rPh>
    <rPh sb="6" eb="7">
      <t>ヨウ</t>
    </rPh>
    <rPh sb="8" eb="9">
      <t>シン</t>
    </rPh>
    <rPh sb="9" eb="11">
      <t>セッチ</t>
    </rPh>
    <rPh sb="11" eb="13">
      <t>シク</t>
    </rPh>
    <rPh sb="13" eb="15">
      <t>チョウソン</t>
    </rPh>
    <rPh sb="15" eb="17">
      <t>センカン</t>
    </rPh>
    <rPh sb="17" eb="20">
      <t>テイシュツヨウ</t>
    </rPh>
    <phoneticPr fontId="1"/>
  </si>
  <si>
    <t>○○党</t>
    <rPh sb="2" eb="3">
      <t>トウ</t>
    </rPh>
    <phoneticPr fontId="1"/>
  </si>
  <si>
    <t>１　掲載文　 　　     　　           別添のとおり</t>
    <phoneticPr fontId="1"/>
  </si>
  <si>
    <t>　公職選挙法第１４２条第１項の規定により、選挙運動のために頒布するビラを下記の</t>
    <rPh sb="1" eb="3">
      <t>コウショク</t>
    </rPh>
    <rPh sb="3" eb="6">
      <t>センキョホウ</t>
    </rPh>
    <rPh sb="11" eb="12">
      <t>ダイ</t>
    </rPh>
    <rPh sb="13" eb="14">
      <t>コウ</t>
    </rPh>
    <rPh sb="21" eb="23">
      <t>センキョ</t>
    </rPh>
    <rPh sb="23" eb="25">
      <t>ウンドウ</t>
    </rPh>
    <rPh sb="29" eb="31">
      <t>ハンプ</t>
    </rPh>
    <rPh sb="36" eb="38">
      <t>カキ</t>
    </rPh>
    <phoneticPr fontId="1"/>
  </si>
  <si>
    <t>とおり届出します。</t>
    <rPh sb="3" eb="4">
      <t>トド</t>
    </rPh>
    <rPh sb="4" eb="5">
      <t>デ</t>
    </rPh>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</si>
  <si>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</si>
  <si>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</si>
  <si>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選挙事務所設置届（候補者用）</t>
    <rPh sb="9" eb="12">
      <t>コウホシャ</t>
    </rPh>
    <rPh sb="12" eb="13">
      <t>ヨウ</t>
    </rPh>
    <phoneticPr fontId="1"/>
  </si>
  <si>
    <t>選挙事務所設置届（推薦届出者用）</t>
    <rPh sb="9" eb="11">
      <t>スイセン</t>
    </rPh>
    <rPh sb="11" eb="13">
      <t>トドケデ</t>
    </rPh>
    <rPh sb="13" eb="14">
      <t>シャ</t>
    </rPh>
    <rPh sb="14" eb="15">
      <t>ヨウ</t>
    </rPh>
    <phoneticPr fontId="1"/>
  </si>
  <si>
    <t>選挙事務所異動届（候補者用）</t>
    <phoneticPr fontId="1"/>
  </si>
  <si>
    <t>選挙事務所異動届（推薦届出者用）</t>
    <rPh sb="9" eb="14">
      <t>スイセントドケデシャ</t>
    </rPh>
    <phoneticPr fontId="1"/>
  </si>
  <si>
    <t>出納責任者職務代行開始届</t>
    <rPh sb="0" eb="2">
      <t>スイトウ</t>
    </rPh>
    <rPh sb="2" eb="5">
      <t>セキニンシャ</t>
    </rPh>
    <rPh sb="5" eb="7">
      <t>ショクム</t>
    </rPh>
    <rPh sb="7" eb="9">
      <t>ダイコウ</t>
    </rPh>
    <rPh sb="9" eb="11">
      <t>カイシ</t>
    </rPh>
    <rPh sb="11" eb="12">
      <t>トドケ</t>
    </rPh>
    <phoneticPr fontId="1"/>
  </si>
  <si>
    <t>推薦届出者氏名</t>
    <rPh sb="0" eb="5">
      <t>スイセントドケデシャ</t>
    </rPh>
    <rPh sb="5" eb="7">
      <t>シメイ</t>
    </rPh>
    <phoneticPr fontId="1"/>
  </si>
  <si>
    <t>職務代行の事由</t>
    <rPh sb="0" eb="4">
      <t>ショクムダイコウ</t>
    </rPh>
    <rPh sb="5" eb="7">
      <t>ジユウ</t>
    </rPh>
    <phoneticPr fontId="1"/>
  </si>
  <si>
    <t>職務代行開始の年月日</t>
    <rPh sb="0" eb="2">
      <t>ショクム</t>
    </rPh>
    <rPh sb="2" eb="4">
      <t>ダイコウ</t>
    </rPh>
    <rPh sb="4" eb="6">
      <t>カイシ</t>
    </rPh>
    <rPh sb="7" eb="10">
      <t>ネンガッピ</t>
    </rPh>
    <phoneticPr fontId="1"/>
  </si>
  <si>
    <t>　上記のとおり職務代行を開始したので届出します。</t>
    <rPh sb="1" eb="3">
      <t>ジョウキ</t>
    </rPh>
    <rPh sb="7" eb="11">
      <t>ショクムダイコウ</t>
    </rPh>
    <rPh sb="12" eb="14">
      <t>カイシ</t>
    </rPh>
    <rPh sb="18" eb="20">
      <t>トドケデ</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</si>
  <si>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</si>
  <si>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</si>
  <si>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</si>
  <si>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</si>
  <si>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</si>
  <si>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</si>
  <si>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</si>
  <si>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</si>
  <si>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</si>
  <si>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</si>
  <si>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出納責任者職務代行終止届</t>
    <rPh sb="0" eb="2">
      <t>スイトウ</t>
    </rPh>
    <rPh sb="2" eb="5">
      <t>セキニンシャ</t>
    </rPh>
    <rPh sb="5" eb="7">
      <t>ショクム</t>
    </rPh>
    <rPh sb="7" eb="9">
      <t>ダイコウ</t>
    </rPh>
    <rPh sb="9" eb="11">
      <t>シュウシ</t>
    </rPh>
    <rPh sb="11" eb="12">
      <t>トドケ</t>
    </rPh>
    <phoneticPr fontId="1"/>
  </si>
  <si>
    <t>職務代行者氏名</t>
    <rPh sb="0" eb="2">
      <t>ショクム</t>
    </rPh>
    <rPh sb="2" eb="4">
      <t>ダイコウ</t>
    </rPh>
    <rPh sb="4" eb="5">
      <t>シャ</t>
    </rPh>
    <rPh sb="5" eb="7">
      <t>シメイ</t>
    </rPh>
    <phoneticPr fontId="1"/>
  </si>
  <si>
    <t>　上記のとおり職務代行を止めたので届出します。</t>
    <rPh sb="1" eb="3">
      <t>ジョウキ</t>
    </rPh>
    <rPh sb="7" eb="11">
      <t>ショクムダイコウ</t>
    </rPh>
    <rPh sb="12" eb="13">
      <t>ト</t>
    </rPh>
    <rPh sb="17" eb="19">
      <t>トドケデ</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</si>
  <si>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</si>
  <si>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</si>
  <si>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</si>
  <si>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</si>
  <si>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</si>
  <si>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</si>
  <si>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参考様式4</t>
    <rPh sb="0" eb="4">
      <t>サンコウヨウシキ</t>
    </rPh>
    <phoneticPr fontId="1"/>
  </si>
  <si>
    <t>出納責任者職務代行開始届</t>
    <rPh sb="9" eb="11">
      <t>カイシ</t>
    </rPh>
    <phoneticPr fontId="1"/>
  </si>
  <si>
    <t>出納責任者職務代行終止届</t>
    <rPh sb="9" eb="11">
      <t>シュウシ</t>
    </rPh>
    <phoneticPr fontId="1"/>
  </si>
  <si>
    <t>委任状</t>
    <rPh sb="0" eb="3">
      <t>イニンジョウ</t>
    </rPh>
    <phoneticPr fontId="1"/>
  </si>
  <si>
    <t>（推薦届出者用）</t>
    <rPh sb="1" eb="5">
      <t>スイセントドケデ</t>
    </rPh>
    <rPh sb="5" eb="6">
      <t>シャ</t>
    </rPh>
    <rPh sb="6" eb="7">
      <t>ヨウ</t>
    </rPh>
    <phoneticPr fontId="1"/>
  </si>
  <si>
    <t>候補者氏名</t>
    <rPh sb="0" eb="3">
      <t>コウホシャ</t>
    </rPh>
    <rPh sb="3" eb="5">
      <t>シメイ</t>
    </rPh>
    <phoneticPr fontId="1"/>
  </si>
  <si>
    <t>委　任　状</t>
    <rPh sb="0" eb="1">
      <t>イ</t>
    </rPh>
    <rPh sb="2" eb="3">
      <t>ニン</t>
    </rPh>
    <rPh sb="4" eb="5">
      <t>ジョウ</t>
    </rPh>
    <phoneticPr fontId="1"/>
  </si>
  <si>
    <t>代理人</t>
    <rPh sb="0" eb="3">
      <t>ダイリニン</t>
    </rPh>
    <phoneticPr fontId="1"/>
  </si>
  <si>
    <t>□</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</si>
  <si>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</si>
  <si>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</si>
  <si>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</si>
  <si>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</si>
  <si>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</si>
  <si>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推薦届出者</t>
    <rPh sb="0" eb="5">
      <t>スイセントドケデシャ</t>
    </rPh>
    <phoneticPr fontId="1"/>
  </si>
  <si>
    <t>（署名又は記名押印）</t>
  </si>
  <si>
    <t>　２　委任する事務にチェックを入れてください。</t>
    <phoneticPr fontId="1"/>
  </si>
  <si>
    <t>（本人・推薦届出）</t>
  </si>
  <si>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</si>
  <si>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</si>
  <si>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</si>
  <si>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</si>
  <si>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</si>
  <si>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（選挙区を選択）</t>
    <rPh sb="1" eb="4">
      <t>センキョク</t>
    </rPh>
    <rPh sb="5" eb="7">
      <t>センタク</t>
    </rPh>
    <phoneticPr fontId="1"/>
  </si>
  <si>
    <t>こうやま　なつお</t>
  </si>
  <si>
    <t>000-000-0000</t>
  </si>
  <si>
    <t>https://www.○○○○_△△△△.□□.jp</t>
  </si>
  <si>
    <t>（男女を選択）</t>
    <rPh sb="1" eb="3">
      <t>ダンジョ</t>
    </rPh>
    <rPh sb="4" eb="6">
      <t>センタク</t>
    </rPh>
    <phoneticPr fontId="1"/>
  </si>
  <si>
    <t>おつかわ　じろう</t>
  </si>
  <si>
    <t>（市区町村を選択）</t>
    <rPh sb="1" eb="5">
      <t>シクチョウソン</t>
    </rPh>
    <rPh sb="6" eb="8">
      <t>センタク</t>
    </rPh>
    <phoneticPr fontId="1"/>
  </si>
  <si>
    <t>ちょうかわ　きゅうろう</t>
  </si>
  <si>
    <t>○○ビル</t>
  </si>
  <si>
    <t>777-777-7777</t>
  </si>
  <si>
    <t>宮城県名取市○町3丁目8番5号　※廃止の場合は「廃止」</t>
    <rPh sb="17" eb="19">
      <t>ハイシ</t>
    </rPh>
    <rPh sb="20" eb="22">
      <t>バアイ</t>
    </rPh>
    <rPh sb="24" eb="26">
      <t>ハイシ</t>
    </rPh>
    <phoneticPr fontId="1"/>
  </si>
  <si>
    <t>鉄骨プレハブ二階建　※廃止の場合は「廃止」</t>
  </si>
  <si>
    <t>666-666-6666</t>
  </si>
  <si>
    <t>888-888-8888</t>
  </si>
  <si>
    <t>宮城県選挙区</t>
    <rPh sb="0" eb="3">
      <t>ミヤギケン</t>
    </rPh>
    <rPh sb="3" eb="6">
      <t>センキョク</t>
    </rPh>
    <phoneticPr fontId="1"/>
  </si>
  <si>
    <t>党　　派</t>
    <rPh sb="0" eb="1">
      <t>トウ</t>
    </rPh>
    <rPh sb="3" eb="4">
      <t>ハ</t>
    </rPh>
    <phoneticPr fontId="1"/>
  </si>
  <si>
    <t>１　供託証明書</t>
    <rPh sb="2" eb="4">
      <t>キョウタク</t>
    </rPh>
    <rPh sb="4" eb="7">
      <t>ショウメイショ</t>
    </rPh>
    <phoneticPr fontId="1"/>
  </si>
  <si>
    <t>２　宣誓書</t>
    <rPh sb="2" eb="5">
      <t>センセイショ</t>
    </rPh>
    <phoneticPr fontId="1"/>
  </si>
  <si>
    <t>３　所属党派証明書</t>
    <rPh sb="2" eb="4">
      <t>ショゾク</t>
    </rPh>
    <rPh sb="4" eb="6">
      <t>トウハ</t>
    </rPh>
    <rPh sb="6" eb="9">
      <t>ショウメイショ</t>
    </rPh>
    <phoneticPr fontId="1"/>
  </si>
  <si>
    <t>２　法第８６条の４第４項に規定する政党その他の政治団体の証明書を有しない者は、</t>
    <rPh sb="2" eb="3">
      <t>ホウ</t>
    </rPh>
    <rPh sb="3" eb="4">
      <t>ダイ</t>
    </rPh>
    <rPh sb="6" eb="7">
      <t>ジョウ</t>
    </rPh>
    <rPh sb="9" eb="10">
      <t>ダイ</t>
    </rPh>
    <rPh sb="11" eb="12">
      <t>コウ</t>
    </rPh>
    <rPh sb="13" eb="15">
      <t>キテイ</t>
    </rPh>
    <rPh sb="17" eb="19">
      <t>セイトウ</t>
    </rPh>
    <rPh sb="21" eb="22">
      <t>タ</t>
    </rPh>
    <rPh sb="23" eb="25">
      <t>セイジ</t>
    </rPh>
    <rPh sb="25" eb="27">
      <t>ダンタイ</t>
    </rPh>
    <rPh sb="28" eb="31">
      <t>ショウメイショ</t>
    </rPh>
    <rPh sb="32" eb="33">
      <t>ユウ</t>
    </rPh>
    <rPh sb="36" eb="37">
      <t>シャ</t>
    </rPh>
    <phoneticPr fontId="1"/>
  </si>
  <si>
    <t>　「党派」欄に「無所属」と記載しなければならない。</t>
    <rPh sb="2" eb="4">
      <t>トウハ</t>
    </rPh>
    <rPh sb="5" eb="6">
      <t>ラン</t>
    </rPh>
    <rPh sb="8" eb="11">
      <t>ムショゾク</t>
    </rPh>
    <rPh sb="13" eb="15">
      <t>キサイ</t>
    </rPh>
    <phoneticPr fontId="1"/>
  </si>
  <si>
    <t>３　令第８９条第４項の場合においては、「党派」欄に当該政党その他の政治団体の名称のほか、</t>
    <phoneticPr fontId="1"/>
  </si>
  <si>
    <t>　その略称を「（略称）何々」と記載しなければならない。</t>
    <rPh sb="15" eb="17">
      <t>キサイ</t>
    </rPh>
    <phoneticPr fontId="1"/>
  </si>
  <si>
    <t>５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</si>
  <si>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６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</si>
  <si>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１　候補者の承諾書</t>
    <rPh sb="2" eb="5">
      <t>コウホシャ</t>
    </rPh>
    <rPh sb="6" eb="9">
      <t>ショウダクショ</t>
    </rPh>
    <phoneticPr fontId="1"/>
  </si>
  <si>
    <t>２　選挙人名簿登録証明書</t>
    <rPh sb="2" eb="4">
      <t>センキョ</t>
    </rPh>
    <rPh sb="4" eb="5">
      <t>ニン</t>
    </rPh>
    <rPh sb="5" eb="7">
      <t>メイボ</t>
    </rPh>
    <rPh sb="7" eb="9">
      <t>トウロク</t>
    </rPh>
    <rPh sb="9" eb="12">
      <t>ショウメイショ</t>
    </rPh>
    <phoneticPr fontId="1"/>
  </si>
  <si>
    <t>３　供託証明書</t>
    <rPh sb="2" eb="4">
      <t>キョウタク</t>
    </rPh>
    <rPh sb="4" eb="7">
      <t>ショウメイショ</t>
    </rPh>
    <phoneticPr fontId="1"/>
  </si>
  <si>
    <t>４　宣誓書</t>
    <rPh sb="2" eb="5">
      <t>センセイショ</t>
    </rPh>
    <phoneticPr fontId="1"/>
  </si>
  <si>
    <t>５　所属党派証明書</t>
    <rPh sb="2" eb="4">
      <t>ショゾク</t>
    </rPh>
    <rPh sb="4" eb="6">
      <t>トウハ</t>
    </rPh>
    <rPh sb="6" eb="9">
      <t>ショウメイショ</t>
    </rPh>
    <phoneticPr fontId="1"/>
  </si>
  <si>
    <t>６　戸籍の謄本又は抄本</t>
    <rPh sb="2" eb="4">
      <t>コセキ</t>
    </rPh>
    <rPh sb="5" eb="7">
      <t>トウホン</t>
    </rPh>
    <rPh sb="7" eb="8">
      <t>マタ</t>
    </rPh>
    <rPh sb="9" eb="11">
      <t>ショウホン</t>
    </rPh>
    <phoneticPr fontId="1"/>
  </si>
  <si>
    <t>６　推薦届出者本人が届け出る場合にあっては本人確認書類の提示又は提出を、その代理人が</t>
    <rPh sb="2" eb="4">
      <t>スイセン</t>
    </rPh>
    <rPh sb="4" eb="6">
      <t>トドケデ</t>
    </rPh>
    <rPh sb="6" eb="7">
      <t>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phoneticPr fontId="1"/>
  </si>
  <si>
    <t>　出を行うこと。ただし、推薦届出者本人の署名その他の措置（記名押印等）がある場合はこ</t>
    <rPh sb="12" eb="14">
      <t>スイセン</t>
    </rPh>
    <rPh sb="14" eb="16">
      <t>トドケデ</t>
    </rPh>
    <rPh sb="16" eb="17">
      <t>シャ</t>
    </rPh>
    <rPh sb="17" eb="19">
      <t>ホンニン</t>
    </rPh>
    <rPh sb="20" eb="22">
      <t>ショメイ</t>
    </rPh>
    <rPh sb="24" eb="25">
      <t>タ</t>
    </rPh>
    <rPh sb="26" eb="28">
      <t>ソチ</t>
    </rPh>
    <rPh sb="29" eb="31">
      <t>キメイ</t>
    </rPh>
    <rPh sb="31" eb="34">
      <t>オウイントウ</t>
    </rPh>
    <rPh sb="38" eb="40">
      <t>バアイ</t>
    </rPh>
    <phoneticPr fontId="1"/>
  </si>
  <si>
    <t>（本人・推薦届出）様式3</t>
    <rPh sb="9" eb="11">
      <t>ヨウシキ</t>
    </rPh>
    <phoneticPr fontId="1"/>
  </si>
  <si>
    <t>（本人・推薦届出）様式4</t>
    <rPh sb="9" eb="11">
      <t>ヨウシキ</t>
    </rPh>
    <phoneticPr fontId="1"/>
  </si>
  <si>
    <t>所属党派証明書</t>
    <rPh sb="0" eb="2">
      <t>ショゾク</t>
    </rPh>
    <rPh sb="2" eb="4">
      <t>トウハ</t>
    </rPh>
    <rPh sb="4" eb="7">
      <t>ショウメイショ</t>
    </rPh>
    <phoneticPr fontId="1"/>
  </si>
  <si>
    <t>（本人・推薦届出）様式6</t>
    <rPh sb="9" eb="11">
      <t>ヨウシキ</t>
    </rPh>
    <phoneticPr fontId="1"/>
  </si>
  <si>
    <t>様式7</t>
    <rPh sb="0" eb="2">
      <t>ヨウシキ</t>
    </rPh>
    <phoneticPr fontId="1"/>
  </si>
  <si>
    <t>（本人・推薦届出）様式8</t>
    <rPh sb="9" eb="11">
      <t>ヨウシキ</t>
    </rPh>
    <phoneticPr fontId="1"/>
  </si>
  <si>
    <t>　　候補者又は推薦届出者本人が届け出る場合にあっては本人確認書類の提示又は提出を、</t>
    <rPh sb="2" eb="5">
      <t>コウホシャ</t>
    </rPh>
    <rPh sb="5" eb="6">
      <t>マタ</t>
    </rPh>
    <rPh sb="7" eb="12">
      <t>スイセントドケデシャ</t>
    </rPh>
    <rPh sb="12" eb="14">
      <t>ホンニン</t>
    </rPh>
    <rPh sb="15" eb="16">
      <t>トド</t>
    </rPh>
    <rPh sb="17" eb="18">
      <t>デ</t>
    </rPh>
    <rPh sb="19" eb="21">
      <t>バアイ</t>
    </rPh>
    <rPh sb="26" eb="28">
      <t>ホンニン</t>
    </rPh>
    <rPh sb="28" eb="29">
      <t>カク</t>
    </rPh>
    <phoneticPr fontId="1"/>
  </si>
  <si>
    <t>　その代理人が届け出る場合にあっては委任状の提示又は提出及び当該代理人の本人確認</t>
    <phoneticPr fontId="1"/>
  </si>
  <si>
    <t>　書類の提示又は提出を行うこと。ただし、候補者又は推薦届出者本人の署名その他の措</t>
    <rPh sb="20" eb="23">
      <t>コウホシャ</t>
    </rPh>
    <rPh sb="39" eb="40">
      <t>ソ</t>
    </rPh>
    <phoneticPr fontId="1"/>
  </si>
  <si>
    <t>　置（記名押印等）がある場合はこの限りではない。</t>
    <rPh sb="3" eb="8">
      <t>キメイオウイントウ</t>
    </rPh>
    <phoneticPr fontId="1"/>
  </si>
  <si>
    <t>（本人・推薦届出）様式9</t>
    <rPh sb="9" eb="11">
      <t>ヨウシキ</t>
    </rPh>
    <phoneticPr fontId="1"/>
  </si>
  <si>
    <t>　推薦届出者</t>
    <rPh sb="1" eb="3">
      <t>スイセン</t>
    </rPh>
    <rPh sb="3" eb="6">
      <t>トドケデシャ</t>
    </rPh>
    <phoneticPr fontId="1"/>
  </si>
  <si>
    <t>候補者（推薦届出代表者）</t>
    <rPh sb="0" eb="3">
      <t>コウホシャ</t>
    </rPh>
    <rPh sb="4" eb="8">
      <t>スイセントドケデ</t>
    </rPh>
    <rPh sb="8" eb="11">
      <t>ダイヒョウシャ</t>
    </rPh>
    <phoneticPr fontId="1"/>
  </si>
  <si>
    <t>（本人・推薦届出）様式11の1</t>
    <rPh sb="9" eb="11">
      <t>ヨウシキ</t>
    </rPh>
    <phoneticPr fontId="1"/>
  </si>
  <si>
    <t>（本人・推薦届出）様式11の2</t>
    <rPh sb="9" eb="11">
      <t>ヨウシキ</t>
    </rPh>
    <phoneticPr fontId="1"/>
  </si>
  <si>
    <t>　　候補者又は推薦届出者（推薦届出代表者）本人が届け出る場合にあっては本人確認書</t>
    <rPh sb="2" eb="5">
      <t>コウホシャ</t>
    </rPh>
    <rPh sb="5" eb="6">
      <t>マタ</t>
    </rPh>
    <rPh sb="7" eb="12">
      <t>スイセントドケデシャ</t>
    </rPh>
    <rPh sb="13" eb="15">
      <t>スイセン</t>
    </rPh>
    <rPh sb="15" eb="17">
      <t>トドケデ</t>
    </rPh>
    <rPh sb="17" eb="20">
      <t>ダイヒョウシャ</t>
    </rPh>
    <rPh sb="21" eb="23">
      <t>ホンニン</t>
    </rPh>
    <rPh sb="24" eb="25">
      <t>トド</t>
    </rPh>
    <rPh sb="26" eb="27">
      <t>デ</t>
    </rPh>
    <rPh sb="28" eb="30">
      <t>バアイ</t>
    </rPh>
    <rPh sb="35" eb="37">
      <t>ホンニン</t>
    </rPh>
    <rPh sb="37" eb="38">
      <t>カク</t>
    </rPh>
    <phoneticPr fontId="1"/>
  </si>
  <si>
    <t>　類の提示又は提出を、その代理人が届け出る場合にあっては委任状の提示又は提出及び</t>
    <phoneticPr fontId="1"/>
  </si>
  <si>
    <t>　当該代理人の本人確認書類の提示又は提出を行うこと。ただし、候補者又は推薦届出者</t>
    <rPh sb="30" eb="33">
      <t>コウホシャ</t>
    </rPh>
    <phoneticPr fontId="1"/>
  </si>
  <si>
    <t>　本人の署名その他の措置（記名押印等）がある場合はこの限りではない。</t>
    <rPh sb="13" eb="18">
      <t>キメイオウイントウ</t>
    </rPh>
    <phoneticPr fontId="1"/>
  </si>
  <si>
    <t>（本人・推薦届出）様式12の1</t>
    <rPh sb="9" eb="11">
      <t>ヨウシキ</t>
    </rPh>
    <phoneticPr fontId="1"/>
  </si>
  <si>
    <t>（本人・推薦届出）様式12の2</t>
    <rPh sb="9" eb="11">
      <t>ヨウシキ</t>
    </rPh>
    <phoneticPr fontId="1"/>
  </si>
  <si>
    <t>設置者氏名</t>
    <rPh sb="0" eb="2">
      <t>セッチ</t>
    </rPh>
    <rPh sb="2" eb="3">
      <t>シャ</t>
    </rPh>
    <rPh sb="3" eb="5">
      <t>シメイ</t>
    </rPh>
    <phoneticPr fontId="1"/>
  </si>
  <si>
    <t>（本人・推薦届出）様式12の3</t>
    <rPh sb="9" eb="11">
      <t>ヨウシキ</t>
    </rPh>
    <phoneticPr fontId="1"/>
  </si>
  <si>
    <t>（本人・推薦届出）様式15</t>
    <rPh sb="9" eb="11">
      <t>ヨウシキ</t>
    </rPh>
    <phoneticPr fontId="1"/>
  </si>
  <si>
    <t>（本人・推薦届出）様式16</t>
    <rPh sb="9" eb="11">
      <t>ヨウシキ</t>
    </rPh>
    <phoneticPr fontId="1"/>
  </si>
  <si>
    <t>（本人・推薦届出）様式17</t>
    <phoneticPr fontId="1"/>
  </si>
  <si>
    <t>（本人・推薦届出）様式18</t>
    <phoneticPr fontId="1"/>
  </si>
  <si>
    <t>（本人・推薦届出）様式19</t>
    <rPh sb="9" eb="11">
      <t>ヨウシキ</t>
    </rPh>
    <phoneticPr fontId="1"/>
  </si>
  <si>
    <t>（本人・推薦届出）様式20</t>
    <rPh sb="9" eb="11">
      <t>ヨウシキ</t>
    </rPh>
    <phoneticPr fontId="1"/>
  </si>
  <si>
    <t>（本人・推薦届出）様式21</t>
    <rPh sb="9" eb="11">
      <t>ヨウシキ</t>
    </rPh>
    <phoneticPr fontId="1"/>
  </si>
  <si>
    <t>（本人・推薦届出）様式22</t>
    <rPh sb="9" eb="11">
      <t>ヨウシキ</t>
    </rPh>
    <phoneticPr fontId="1"/>
  </si>
  <si>
    <t>（本人・推薦届出）様式23</t>
    <rPh sb="9" eb="11">
      <t>ヨウシキ</t>
    </rPh>
    <phoneticPr fontId="1"/>
  </si>
  <si>
    <t>様式23　届出書（その2）</t>
    <rPh sb="0" eb="2">
      <t>ヨウシキ</t>
    </rPh>
    <rPh sb="5" eb="8">
      <t>トドケデショ</t>
    </rPh>
    <phoneticPr fontId="1"/>
  </si>
  <si>
    <t>（本人・推薦届出）様式24</t>
    <rPh sb="9" eb="11">
      <t>ヨウシキ</t>
    </rPh>
    <phoneticPr fontId="1"/>
  </si>
  <si>
    <t>（本人・推薦届出）様式25</t>
    <rPh sb="9" eb="11">
      <t>ヨウシキ</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</si>
  <si>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</si>
  <si>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</si>
  <si>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phoneticPr fontId="1"/>
  </si>
  <si>
    <t>　はこの限りではない。</t>
    <phoneticPr fontId="1"/>
  </si>
  <si>
    <t>　の提示又は提出を行うこと。ただし、候補者本人の署名その他の措置（記名押印</t>
    <rPh sb="2" eb="5">
      <t>テイジマタ</t>
    </rPh>
    <rPh sb="6" eb="8">
      <t>テイシュツ</t>
    </rPh>
    <rPh sb="9" eb="10">
      <t>オコナ</t>
    </rPh>
    <rPh sb="18" eb="23">
      <t>コウホシャホンニン</t>
    </rPh>
    <rPh sb="24" eb="26">
      <t>ショメイ</t>
    </rPh>
    <rPh sb="28" eb="29">
      <t>タ</t>
    </rPh>
    <rPh sb="30" eb="32">
      <t>ソチ</t>
    </rPh>
    <phoneticPr fontId="1"/>
  </si>
  <si>
    <t>　等）がある場合はこの限りではない。</t>
    <rPh sb="6" eb="8">
      <t>バアイ</t>
    </rPh>
    <rPh sb="11" eb="12">
      <t>カギ</t>
    </rPh>
    <phoneticPr fontId="1"/>
  </si>
  <si>
    <t>（本人届出）様式１</t>
    <rPh sb="1" eb="3">
      <t>ホンニン</t>
    </rPh>
    <rPh sb="3" eb="5">
      <t>トドケデ</t>
    </rPh>
    <rPh sb="6" eb="8">
      <t>ヨウシキ</t>
    </rPh>
    <phoneticPr fontId="1"/>
  </si>
  <si>
    <t>（推薦届出）様式2</t>
    <rPh sb="1" eb="3">
      <t>スイセン</t>
    </rPh>
    <rPh sb="6" eb="8">
      <t>ヨウシキ</t>
    </rPh>
    <phoneticPr fontId="1"/>
  </si>
  <si>
    <t>（推薦届出）様式5</t>
    <rPh sb="6" eb="8">
      <t>ヨウシキ</t>
    </rPh>
    <phoneticPr fontId="1"/>
  </si>
  <si>
    <t>（推薦届出）様式6</t>
    <rPh sb="6" eb="8">
      <t>ヨウシキ</t>
    </rPh>
    <phoneticPr fontId="1"/>
  </si>
  <si>
    <t>（推薦届出）様式8</t>
    <rPh sb="6" eb="8">
      <t>ヨウシキ</t>
    </rPh>
    <phoneticPr fontId="1"/>
  </si>
  <si>
    <t>（推薦届出）様式9</t>
    <rPh sb="6" eb="8">
      <t>ヨウシキ</t>
    </rPh>
    <phoneticPr fontId="1"/>
  </si>
  <si>
    <t>（推薦届出）様式10</t>
    <rPh sb="6" eb="8">
      <t>ヨウシキ</t>
    </rPh>
    <phoneticPr fontId="1"/>
  </si>
  <si>
    <t>（推薦届出）様式11の1</t>
    <rPh sb="6" eb="8">
      <t>ヨウシキ</t>
    </rPh>
    <phoneticPr fontId="1"/>
  </si>
  <si>
    <t>（推薦届出）様式11の2</t>
    <rPh sb="6" eb="8">
      <t>ヨウシキ</t>
    </rPh>
    <phoneticPr fontId="1"/>
  </si>
  <si>
    <t>異動設置者氏名</t>
    <rPh sb="0" eb="2">
      <t>イドウ</t>
    </rPh>
    <rPh sb="2" eb="4">
      <t>セッチ</t>
    </rPh>
    <rPh sb="4" eb="5">
      <t>シャ</t>
    </rPh>
    <rPh sb="5" eb="7">
      <t>シメイ</t>
    </rPh>
    <phoneticPr fontId="1"/>
  </si>
  <si>
    <t>（推薦届出）様式12の1</t>
    <rPh sb="6" eb="8">
      <t>ヨウシキ</t>
    </rPh>
    <phoneticPr fontId="1"/>
  </si>
  <si>
    <t>（推薦届出）様式12の2</t>
    <rPh sb="6" eb="8">
      <t>ヨウシキ</t>
    </rPh>
    <phoneticPr fontId="1"/>
  </si>
  <si>
    <t>（推薦届出）様式12の3</t>
    <rPh sb="6" eb="8">
      <t>ヨウシキ</t>
    </rPh>
    <phoneticPr fontId="1"/>
  </si>
  <si>
    <t>（推薦届出）様式13</t>
    <rPh sb="6" eb="8">
      <t>ヨウシキ</t>
    </rPh>
    <phoneticPr fontId="1"/>
  </si>
  <si>
    <t>（推薦届出）様式14</t>
    <rPh sb="6" eb="8">
      <t>ヨウシキ</t>
    </rPh>
    <phoneticPr fontId="1"/>
  </si>
  <si>
    <t>代表者氏名</t>
    <rPh sb="0" eb="3">
      <t>ダイヒョウシャ</t>
    </rPh>
    <rPh sb="3" eb="5">
      <t>シメイ</t>
    </rPh>
    <phoneticPr fontId="1"/>
  </si>
  <si>
    <t>当該選挙に係る議員又は長と兼ねることができない職にある者についてはその職名</t>
    <rPh sb="0" eb="2">
      <t>トウガイ</t>
    </rPh>
    <rPh sb="2" eb="4">
      <t>センキョ</t>
    </rPh>
    <rPh sb="5" eb="6">
      <t>カカ</t>
    </rPh>
    <rPh sb="7" eb="9">
      <t>ギイン</t>
    </rPh>
    <rPh sb="9" eb="10">
      <t>マタ</t>
    </rPh>
    <rPh sb="11" eb="12">
      <t>チョウ</t>
    </rPh>
    <rPh sb="13" eb="14">
      <t>カ</t>
    </rPh>
    <rPh sb="23" eb="24">
      <t>ショク</t>
    </rPh>
    <rPh sb="27" eb="28">
      <t>シャ</t>
    </rPh>
    <rPh sb="35" eb="37">
      <t>ショクメイ</t>
    </rPh>
    <phoneticPr fontId="1"/>
  </si>
  <si>
    <t>４　「職業」欄には、職業をなるべく詳細に記載し、地方自治法第９２条の２又は第１４２条</t>
    <phoneticPr fontId="1"/>
  </si>
  <si>
    <t>　に規定する関係にある者についてはその旨を記載しなければならない。</t>
    <rPh sb="6" eb="8">
      <t>カンケイ</t>
    </rPh>
    <rPh sb="11" eb="12">
      <t>シャ</t>
    </rPh>
    <rPh sb="19" eb="20">
      <t>ムネ</t>
    </rPh>
    <rPh sb="21" eb="23">
      <t>キサイ</t>
    </rPh>
    <phoneticPr fontId="1"/>
  </si>
  <si>
    <r>
      <t>候補者　</t>
    </r>
    <r>
      <rPr>
        <b/>
        <sz val="8"/>
        <rFont val="BIZ UDPゴシック"/>
        <family val="3"/>
        <charset val="128"/>
      </rPr>
      <t>当該選挙に係る議員又は長と兼ねることができない職にある者についてはその職名</t>
    </r>
    <rPh sb="0" eb="3">
      <t>コウホシャ</t>
    </rPh>
    <rPh sb="4" eb="6">
      <t>トウガイ</t>
    </rPh>
    <rPh sb="6" eb="8">
      <t>センキョ</t>
    </rPh>
    <rPh sb="9" eb="10">
      <t>カカ</t>
    </rPh>
    <rPh sb="11" eb="13">
      <t>ギイン</t>
    </rPh>
    <rPh sb="13" eb="14">
      <t>マタ</t>
    </rPh>
    <rPh sb="15" eb="16">
      <t>チョウ</t>
    </rPh>
    <rPh sb="17" eb="18">
      <t>カ</t>
    </rPh>
    <rPh sb="27" eb="28">
      <t>ショク</t>
    </rPh>
    <rPh sb="31" eb="32">
      <t>シャ</t>
    </rPh>
    <rPh sb="39" eb="41">
      <t>ショクメイ</t>
    </rPh>
    <phoneticPr fontId="1"/>
  </si>
  <si>
    <t>選挙公報提出日</t>
    <rPh sb="0" eb="2">
      <t>センキョ</t>
    </rPh>
    <rPh sb="2" eb="4">
      <t>コウホウ</t>
    </rPh>
    <rPh sb="4" eb="6">
      <t>テイシュツ</t>
    </rPh>
    <rPh sb="6" eb="7">
      <t>ビ</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</si>
  <si>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rPh sb="39" eb="42">
      <t>ダイリニン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</si>
  <si>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rPh sb="38" eb="40">
      <t>テイジ</t>
    </rPh>
    <rPh sb="40" eb="41">
      <t>マタ</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</si>
  <si>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rPh sb="40" eb="42">
      <t>バアイ</t>
    </rPh>
    <phoneticPr fontId="1"/>
  </si>
  <si>
    <t>４　戸籍の謄本又は抄本</t>
    <rPh sb="2" eb="4">
      <t>コセキ</t>
    </rPh>
    <rPh sb="7" eb="8">
      <t>マタ</t>
    </rPh>
    <rPh sb="9" eb="11">
      <t>ショウホン</t>
    </rPh>
    <phoneticPr fontId="1"/>
  </si>
  <si>
    <t>政党（政治団体名）</t>
    <rPh sb="0" eb="2">
      <t>セイトウ</t>
    </rPh>
    <rPh sb="3" eb="8">
      <t>セイジダンタイメイ</t>
    </rPh>
    <phoneticPr fontId="1"/>
  </si>
  <si>
    <t>代表者</t>
    <phoneticPr fontId="1"/>
  </si>
  <si>
    <t>様式1</t>
    <rPh sb="0" eb="2">
      <t>ヨウシキ</t>
    </rPh>
    <phoneticPr fontId="1"/>
  </si>
  <si>
    <t>様式2</t>
    <rPh sb="0" eb="2">
      <t>ヨウシキ</t>
    </rPh>
    <phoneticPr fontId="1"/>
  </si>
  <si>
    <t>様式3</t>
    <phoneticPr fontId="1"/>
  </si>
  <si>
    <t>様式4</t>
    <rPh sb="0" eb="2">
      <t>ヨウシキ</t>
    </rPh>
    <phoneticPr fontId="1"/>
  </si>
  <si>
    <t>様式5</t>
    <phoneticPr fontId="1"/>
  </si>
  <si>
    <t>様式6</t>
    <phoneticPr fontId="1"/>
  </si>
  <si>
    <t>通称認定申請書</t>
  </si>
  <si>
    <t>様式7</t>
    <phoneticPr fontId="1"/>
  </si>
  <si>
    <t>様式8（候）</t>
    <rPh sb="4" eb="5">
      <t>ソウロウ</t>
    </rPh>
    <phoneticPr fontId="1"/>
  </si>
  <si>
    <t>出納責任者選任届（候補者用）</t>
    <rPh sb="9" eb="13">
      <t>コウホシャヨウ</t>
    </rPh>
    <phoneticPr fontId="1"/>
  </si>
  <si>
    <t>様式8（推）</t>
    <rPh sb="4" eb="5">
      <t>スイ</t>
    </rPh>
    <phoneticPr fontId="1"/>
  </si>
  <si>
    <t>出納責任者選任届（推薦届出者用）</t>
    <rPh sb="9" eb="11">
      <t>スイセン</t>
    </rPh>
    <rPh sb="11" eb="13">
      <t>トドケデ</t>
    </rPh>
    <rPh sb="13" eb="15">
      <t>シャヨウ</t>
    </rPh>
    <phoneticPr fontId="1"/>
  </si>
  <si>
    <t>様式9（候）</t>
    <rPh sb="4" eb="5">
      <t>ソウロウ</t>
    </rPh>
    <phoneticPr fontId="1"/>
  </si>
  <si>
    <t>様式9（推）</t>
    <rPh sb="4" eb="5">
      <t>スイ</t>
    </rPh>
    <phoneticPr fontId="1"/>
  </si>
  <si>
    <t>出納責任者異動届（推薦届出者用）</t>
    <rPh sb="9" eb="11">
      <t>スイセン</t>
    </rPh>
    <rPh sb="11" eb="13">
      <t>トドケデ</t>
    </rPh>
    <rPh sb="13" eb="15">
      <t>シャヨウ</t>
    </rPh>
    <phoneticPr fontId="1"/>
  </si>
  <si>
    <t>出納責任者異動届（候補者用）</t>
    <rPh sb="7" eb="8">
      <t>トドケ</t>
    </rPh>
    <rPh sb="9" eb="13">
      <t>コウホシャヨウ</t>
    </rPh>
    <phoneticPr fontId="1"/>
  </si>
  <si>
    <t>様式10</t>
    <phoneticPr fontId="1"/>
  </si>
  <si>
    <t>様式11（候）</t>
    <rPh sb="5" eb="6">
      <t>ソウロウ</t>
    </rPh>
    <phoneticPr fontId="1"/>
  </si>
  <si>
    <t>様式11（推）</t>
    <rPh sb="5" eb="6">
      <t>スイ</t>
    </rPh>
    <phoneticPr fontId="1"/>
  </si>
  <si>
    <t>様式12（候）</t>
    <rPh sb="5" eb="6">
      <t>ソウロウ</t>
    </rPh>
    <phoneticPr fontId="1"/>
  </si>
  <si>
    <t>様式12（推）</t>
    <rPh sb="5" eb="6">
      <t>スイ</t>
    </rPh>
    <phoneticPr fontId="1"/>
  </si>
  <si>
    <t>様式13</t>
    <phoneticPr fontId="1"/>
  </si>
  <si>
    <t>様式14</t>
    <rPh sb="0" eb="2">
      <t>ヨウシキ</t>
    </rPh>
    <phoneticPr fontId="1"/>
  </si>
  <si>
    <t>推薦届出代表者証明書</t>
    <phoneticPr fontId="1"/>
  </si>
  <si>
    <t>様式17</t>
    <phoneticPr fontId="1"/>
  </si>
  <si>
    <t>様式18</t>
    <phoneticPr fontId="1"/>
  </si>
  <si>
    <t>様式19</t>
    <phoneticPr fontId="1"/>
  </si>
  <si>
    <t>様式20</t>
    <phoneticPr fontId="1"/>
  </si>
  <si>
    <t>様式21</t>
    <phoneticPr fontId="1"/>
  </si>
  <si>
    <t>様式22</t>
    <phoneticPr fontId="1"/>
  </si>
  <si>
    <t>参考様式5</t>
    <rPh sb="0" eb="4">
      <t>サンコウヨウシキ</t>
    </rPh>
    <phoneticPr fontId="1"/>
  </si>
  <si>
    <t>様式番号</t>
    <rPh sb="0" eb="2">
      <t>ヨウシキ</t>
    </rPh>
    <rPh sb="2" eb="4">
      <t>バンゴウ</t>
    </rPh>
    <phoneticPr fontId="1"/>
  </si>
  <si>
    <t>様式名</t>
    <rPh sb="0" eb="2">
      <t>ヨウシキ</t>
    </rPh>
    <rPh sb="2" eb="3">
      <t>メイ</t>
    </rPh>
    <phoneticPr fontId="1"/>
  </si>
  <si>
    <t>本人届出</t>
    <rPh sb="0" eb="2">
      <t>ホンニン</t>
    </rPh>
    <rPh sb="2" eb="4">
      <t>トドケデ</t>
    </rPh>
    <phoneticPr fontId="1"/>
  </si>
  <si>
    <t>推薦届出</t>
    <rPh sb="0" eb="2">
      <t>スイセン</t>
    </rPh>
    <rPh sb="2" eb="4">
      <t>トドケデ</t>
    </rPh>
    <phoneticPr fontId="1"/>
  </si>
  <si>
    <t>・　作成・提出する様式を確認する際に使用してください。</t>
    <rPh sb="2" eb="4">
      <t>サクセイ</t>
    </rPh>
    <rPh sb="5" eb="7">
      <t>テイシュツ</t>
    </rPh>
    <rPh sb="9" eb="11">
      <t>ヨウシキ</t>
    </rPh>
    <rPh sb="12" eb="14">
      <t>カクニン</t>
    </rPh>
    <rPh sb="16" eb="17">
      <t>サイ</t>
    </rPh>
    <rPh sb="18" eb="20">
      <t>シヨウ</t>
    </rPh>
    <phoneticPr fontId="1"/>
  </si>
  <si>
    <t>必須</t>
    <rPh sb="0" eb="2">
      <t>ヒッス</t>
    </rPh>
    <phoneticPr fontId="1"/>
  </si>
  <si>
    <t>推薦届出者が複数いる場合</t>
    <rPh sb="0" eb="2">
      <t>スイセン</t>
    </rPh>
    <rPh sb="2" eb="4">
      <t>トドケデ</t>
    </rPh>
    <rPh sb="4" eb="5">
      <t>シャ</t>
    </rPh>
    <rPh sb="6" eb="8">
      <t>フクスウ</t>
    </rPh>
    <rPh sb="10" eb="12">
      <t>バアイ</t>
    </rPh>
    <phoneticPr fontId="1"/>
  </si>
  <si>
    <t>政党・政治団体に属している場合</t>
    <rPh sb="0" eb="2">
      <t>セイトウ</t>
    </rPh>
    <rPh sb="3" eb="5">
      <t>セイジ</t>
    </rPh>
    <rPh sb="5" eb="7">
      <t>ダンタイ</t>
    </rPh>
    <rPh sb="8" eb="9">
      <t>ゾク</t>
    </rPh>
    <rPh sb="13" eb="15">
      <t>バアイ</t>
    </rPh>
    <phoneticPr fontId="1"/>
  </si>
  <si>
    <t>通称認定を申請する場合</t>
    <rPh sb="0" eb="2">
      <t>ツウショウ</t>
    </rPh>
    <rPh sb="2" eb="4">
      <t>ニンテイ</t>
    </rPh>
    <rPh sb="5" eb="7">
      <t>シンセイ</t>
    </rPh>
    <rPh sb="9" eb="11">
      <t>バアイ</t>
    </rPh>
    <phoneticPr fontId="1"/>
  </si>
  <si>
    <t>出納責任者を候補者が選任する場合</t>
    <rPh sb="0" eb="2">
      <t>スイトウ</t>
    </rPh>
    <rPh sb="2" eb="5">
      <t>セキニンシャ</t>
    </rPh>
    <rPh sb="6" eb="9">
      <t>コウホシャ</t>
    </rPh>
    <rPh sb="10" eb="12">
      <t>センニン</t>
    </rPh>
    <rPh sb="14" eb="16">
      <t>バアイ</t>
    </rPh>
    <phoneticPr fontId="1"/>
  </si>
  <si>
    <t>出納責任者を推薦届出者が選任する場合</t>
    <rPh sb="0" eb="2">
      <t>スイトウ</t>
    </rPh>
    <rPh sb="2" eb="5">
      <t>セキニンシャ</t>
    </rPh>
    <rPh sb="6" eb="8">
      <t>スイセン</t>
    </rPh>
    <rPh sb="8" eb="10">
      <t>トドケデ</t>
    </rPh>
    <rPh sb="10" eb="11">
      <t>シャ</t>
    </rPh>
    <rPh sb="12" eb="14">
      <t>センニン</t>
    </rPh>
    <rPh sb="16" eb="18">
      <t>バアイ</t>
    </rPh>
    <phoneticPr fontId="1"/>
  </si>
  <si>
    <t>出納責任者の異動を候補者が届け出る場合</t>
    <rPh sb="0" eb="2">
      <t>スイトウ</t>
    </rPh>
    <rPh sb="2" eb="5">
      <t>セキニンシャ</t>
    </rPh>
    <rPh sb="6" eb="8">
      <t>イドウ</t>
    </rPh>
    <rPh sb="9" eb="12">
      <t>コウホシャ</t>
    </rPh>
    <rPh sb="13" eb="14">
      <t>トド</t>
    </rPh>
    <rPh sb="15" eb="16">
      <t>デ</t>
    </rPh>
    <rPh sb="17" eb="19">
      <t>バアイ</t>
    </rPh>
    <phoneticPr fontId="1"/>
  </si>
  <si>
    <t>出納責任者の異動を推薦届出者が届け出る場合</t>
    <rPh sb="0" eb="2">
      <t>スイトウ</t>
    </rPh>
    <rPh sb="2" eb="5">
      <t>セキニンシャ</t>
    </rPh>
    <rPh sb="6" eb="8">
      <t>イドウ</t>
    </rPh>
    <rPh sb="9" eb="11">
      <t>スイセン</t>
    </rPh>
    <rPh sb="11" eb="13">
      <t>トドケデ</t>
    </rPh>
    <rPh sb="13" eb="14">
      <t>シャ</t>
    </rPh>
    <rPh sb="15" eb="16">
      <t>トド</t>
    </rPh>
    <rPh sb="17" eb="18">
      <t>デ</t>
    </rPh>
    <rPh sb="19" eb="21">
      <t>バアイ</t>
    </rPh>
    <phoneticPr fontId="1"/>
  </si>
  <si>
    <t>推薦届出者が出納責任者を選任・異動する場合</t>
    <rPh sb="0" eb="2">
      <t>スイセン</t>
    </rPh>
    <rPh sb="2" eb="4">
      <t>トドケデ</t>
    </rPh>
    <rPh sb="4" eb="5">
      <t>シャ</t>
    </rPh>
    <rPh sb="6" eb="8">
      <t>スイトウ</t>
    </rPh>
    <rPh sb="8" eb="11">
      <t>セキニンシャ</t>
    </rPh>
    <rPh sb="12" eb="14">
      <t>センニン</t>
    </rPh>
    <rPh sb="15" eb="17">
      <t>イドウ</t>
    </rPh>
    <rPh sb="19" eb="21">
      <t>バアイ</t>
    </rPh>
    <phoneticPr fontId="1"/>
  </si>
  <si>
    <t>選挙事務所の設置を候補者が届け出る場合</t>
    <rPh sb="0" eb="2">
      <t>センキョ</t>
    </rPh>
    <rPh sb="2" eb="4">
      <t>ジム</t>
    </rPh>
    <rPh sb="4" eb="5">
      <t>ショ</t>
    </rPh>
    <rPh sb="6" eb="8">
      <t>セッチ</t>
    </rPh>
    <rPh sb="9" eb="12">
      <t>コウホシャ</t>
    </rPh>
    <rPh sb="13" eb="14">
      <t>トド</t>
    </rPh>
    <rPh sb="15" eb="16">
      <t>デ</t>
    </rPh>
    <rPh sb="17" eb="19">
      <t>バアイ</t>
    </rPh>
    <phoneticPr fontId="1"/>
  </si>
  <si>
    <t>選挙事務所の設置を推薦届出者が届け出る場合</t>
    <rPh sb="0" eb="2">
      <t>センキョ</t>
    </rPh>
    <rPh sb="2" eb="4">
      <t>ジム</t>
    </rPh>
    <rPh sb="4" eb="5">
      <t>ショ</t>
    </rPh>
    <rPh sb="6" eb="8">
      <t>セッチ</t>
    </rPh>
    <rPh sb="9" eb="11">
      <t>スイセン</t>
    </rPh>
    <rPh sb="11" eb="13">
      <t>トドケデ</t>
    </rPh>
    <rPh sb="13" eb="14">
      <t>シャ</t>
    </rPh>
    <rPh sb="15" eb="16">
      <t>トド</t>
    </rPh>
    <rPh sb="17" eb="18">
      <t>デ</t>
    </rPh>
    <rPh sb="19" eb="21">
      <t>バアイ</t>
    </rPh>
    <phoneticPr fontId="1"/>
  </si>
  <si>
    <t>選挙事務所の異動を候補者が届け出る場合</t>
    <rPh sb="0" eb="2">
      <t>センキョ</t>
    </rPh>
    <rPh sb="2" eb="4">
      <t>ジム</t>
    </rPh>
    <rPh sb="4" eb="5">
      <t>ショ</t>
    </rPh>
    <rPh sb="6" eb="8">
      <t>イドウ</t>
    </rPh>
    <rPh sb="9" eb="12">
      <t>コウホシャ</t>
    </rPh>
    <rPh sb="13" eb="14">
      <t>トド</t>
    </rPh>
    <rPh sb="15" eb="16">
      <t>デ</t>
    </rPh>
    <rPh sb="17" eb="19">
      <t>バアイ</t>
    </rPh>
    <phoneticPr fontId="1"/>
  </si>
  <si>
    <t>選挙事務所の異動を推薦届出者が届け出る場合</t>
    <rPh sb="0" eb="2">
      <t>センキョ</t>
    </rPh>
    <rPh sb="2" eb="4">
      <t>ジム</t>
    </rPh>
    <rPh sb="4" eb="5">
      <t>ショ</t>
    </rPh>
    <rPh sb="6" eb="8">
      <t>イドウ</t>
    </rPh>
    <rPh sb="9" eb="11">
      <t>スイセン</t>
    </rPh>
    <rPh sb="11" eb="13">
      <t>トドケデ</t>
    </rPh>
    <rPh sb="13" eb="14">
      <t>シャ</t>
    </rPh>
    <rPh sb="15" eb="16">
      <t>トド</t>
    </rPh>
    <rPh sb="17" eb="18">
      <t>デ</t>
    </rPh>
    <rPh sb="19" eb="21">
      <t>バアイ</t>
    </rPh>
    <phoneticPr fontId="1"/>
  </si>
  <si>
    <t>推薦届出者が選挙事務所を設置・異動する場合</t>
    <rPh sb="0" eb="2">
      <t>スイセン</t>
    </rPh>
    <rPh sb="2" eb="4">
      <t>トドケデ</t>
    </rPh>
    <rPh sb="4" eb="5">
      <t>シャ</t>
    </rPh>
    <rPh sb="6" eb="8">
      <t>センキョ</t>
    </rPh>
    <rPh sb="8" eb="10">
      <t>ジム</t>
    </rPh>
    <rPh sb="10" eb="11">
      <t>ショ</t>
    </rPh>
    <rPh sb="12" eb="14">
      <t>セッチ</t>
    </rPh>
    <rPh sb="15" eb="17">
      <t>イドウ</t>
    </rPh>
    <rPh sb="19" eb="21">
      <t>バアイ</t>
    </rPh>
    <phoneticPr fontId="1"/>
  </si>
  <si>
    <t>選挙立会人を届け出る場合</t>
    <rPh sb="0" eb="2">
      <t>センキョ</t>
    </rPh>
    <rPh sb="2" eb="4">
      <t>タチアイ</t>
    </rPh>
    <rPh sb="4" eb="5">
      <t>ニン</t>
    </rPh>
    <rPh sb="6" eb="7">
      <t>トド</t>
    </rPh>
    <rPh sb="8" eb="9">
      <t>デ</t>
    </rPh>
    <rPh sb="10" eb="12">
      <t>バアイ</t>
    </rPh>
    <phoneticPr fontId="1"/>
  </si>
  <si>
    <t>いずれか
必須</t>
    <rPh sb="5" eb="7">
      <t>ヒッス</t>
    </rPh>
    <phoneticPr fontId="1"/>
  </si>
  <si>
    <t>様式8（推）に添付</t>
    <rPh sb="0" eb="2">
      <t>ヨウシキ</t>
    </rPh>
    <rPh sb="4" eb="5">
      <t>スイ</t>
    </rPh>
    <rPh sb="7" eb="9">
      <t>テンプ</t>
    </rPh>
    <phoneticPr fontId="1"/>
  </si>
  <si>
    <t>◎</t>
    <phoneticPr fontId="1"/>
  </si>
  <si>
    <t>様式15に添付</t>
    <rPh sb="0" eb="2">
      <t>ヨウシキ</t>
    </rPh>
    <rPh sb="5" eb="7">
      <t>テンプ</t>
    </rPh>
    <phoneticPr fontId="1"/>
  </si>
  <si>
    <t>選挙人名簿登録証明書（選挙立会人に添付）</t>
    <rPh sb="11" eb="13">
      <t>センキョ</t>
    </rPh>
    <rPh sb="13" eb="15">
      <t>タチアイ</t>
    </rPh>
    <rPh sb="15" eb="16">
      <t>ニン</t>
    </rPh>
    <rPh sb="17" eb="19">
      <t>テンプ</t>
    </rPh>
    <phoneticPr fontId="1"/>
  </si>
  <si>
    <t>選挙人名簿登録証明書（推薦届出に添付）</t>
    <rPh sb="11" eb="13">
      <t>スイセン</t>
    </rPh>
    <rPh sb="13" eb="15">
      <t>トドケデ</t>
    </rPh>
    <rPh sb="16" eb="18">
      <t>テンプ</t>
    </rPh>
    <phoneticPr fontId="1"/>
  </si>
  <si>
    <t>※市区町村で作成</t>
    <rPh sb="1" eb="3">
      <t>シク</t>
    </rPh>
    <rPh sb="3" eb="5">
      <t>チョウソン</t>
    </rPh>
    <rPh sb="6" eb="8">
      <t>サクセイ</t>
    </rPh>
    <phoneticPr fontId="1"/>
  </si>
  <si>
    <t>開票立会人を届け出る場合</t>
    <rPh sb="0" eb="2">
      <t>カイヒョウ</t>
    </rPh>
    <rPh sb="2" eb="4">
      <t>タチアイ</t>
    </rPh>
    <rPh sb="4" eb="5">
      <t>ニン</t>
    </rPh>
    <rPh sb="6" eb="7">
      <t>トド</t>
    </rPh>
    <rPh sb="8" eb="9">
      <t>デ</t>
    </rPh>
    <rPh sb="10" eb="12">
      <t>バアイ</t>
    </rPh>
    <phoneticPr fontId="1"/>
  </si>
  <si>
    <t>様式17に添付</t>
    <rPh sb="0" eb="2">
      <t>ヨウシキ</t>
    </rPh>
    <rPh sb="5" eb="7">
      <t>テンプ</t>
    </rPh>
    <phoneticPr fontId="1"/>
  </si>
  <si>
    <t>選挙公報を申請する場合</t>
    <rPh sb="0" eb="2">
      <t>センキョ</t>
    </rPh>
    <rPh sb="2" eb="4">
      <t>コウホウ</t>
    </rPh>
    <rPh sb="5" eb="7">
      <t>シンセイ</t>
    </rPh>
    <rPh sb="9" eb="11">
      <t>バアイ</t>
    </rPh>
    <phoneticPr fontId="1"/>
  </si>
  <si>
    <t>選挙公報の申請を撤回する場合</t>
    <rPh sb="0" eb="2">
      <t>センキョ</t>
    </rPh>
    <rPh sb="2" eb="4">
      <t>コウホウ</t>
    </rPh>
    <rPh sb="5" eb="7">
      <t>シンセイ</t>
    </rPh>
    <rPh sb="8" eb="10">
      <t>テッカイ</t>
    </rPh>
    <rPh sb="12" eb="14">
      <t>バアイ</t>
    </rPh>
    <phoneticPr fontId="1"/>
  </si>
  <si>
    <t>選挙公報を修正する場合</t>
    <rPh sb="0" eb="2">
      <t>センキョ</t>
    </rPh>
    <rPh sb="2" eb="4">
      <t>コウホウ</t>
    </rPh>
    <rPh sb="5" eb="7">
      <t>シュウセイ</t>
    </rPh>
    <rPh sb="9" eb="11">
      <t>バアイ</t>
    </rPh>
    <phoneticPr fontId="1"/>
  </si>
  <si>
    <t>選挙運動用ビラを届け出る場合</t>
    <rPh sb="0" eb="2">
      <t>センキョ</t>
    </rPh>
    <rPh sb="2" eb="5">
      <t>ウンドウヨウ</t>
    </rPh>
    <rPh sb="8" eb="9">
      <t>トド</t>
    </rPh>
    <rPh sb="10" eb="11">
      <t>デ</t>
    </rPh>
    <rPh sb="12" eb="14">
      <t>バアイ</t>
    </rPh>
    <phoneticPr fontId="1"/>
  </si>
  <si>
    <t>選挙運動のために使用する者に報酬を支給する場合</t>
    <rPh sb="0" eb="2">
      <t>センキョ</t>
    </rPh>
    <rPh sb="2" eb="4">
      <t>ウンドウ</t>
    </rPh>
    <rPh sb="8" eb="10">
      <t>シヨウ</t>
    </rPh>
    <rPh sb="12" eb="13">
      <t>シャ</t>
    </rPh>
    <rPh sb="14" eb="16">
      <t>ホウシュウ</t>
    </rPh>
    <rPh sb="17" eb="19">
      <t>シキュウ</t>
    </rPh>
    <rPh sb="21" eb="23">
      <t>バアイ</t>
    </rPh>
    <phoneticPr fontId="1"/>
  </si>
  <si>
    <t>立候補を辞退する場合</t>
    <rPh sb="0" eb="3">
      <t>リッコウホ</t>
    </rPh>
    <rPh sb="4" eb="6">
      <t>ジタイ</t>
    </rPh>
    <rPh sb="8" eb="10">
      <t>バアイ</t>
    </rPh>
    <phoneticPr fontId="1"/>
  </si>
  <si>
    <t>出納責任者の職務代行を開始する場合</t>
    <rPh sb="0" eb="2">
      <t>スイトウ</t>
    </rPh>
    <rPh sb="2" eb="5">
      <t>セキニンシャ</t>
    </rPh>
    <rPh sb="6" eb="8">
      <t>ショクム</t>
    </rPh>
    <rPh sb="8" eb="10">
      <t>ダイコウ</t>
    </rPh>
    <rPh sb="11" eb="13">
      <t>カイシ</t>
    </rPh>
    <rPh sb="15" eb="17">
      <t>バアイ</t>
    </rPh>
    <phoneticPr fontId="1"/>
  </si>
  <si>
    <t>出納責任者の職務代行を終了する場合</t>
    <rPh sb="0" eb="2">
      <t>スイトウ</t>
    </rPh>
    <rPh sb="2" eb="5">
      <t>セキニンシャ</t>
    </rPh>
    <rPh sb="6" eb="8">
      <t>ショクム</t>
    </rPh>
    <rPh sb="8" eb="10">
      <t>ダイコウ</t>
    </rPh>
    <rPh sb="11" eb="13">
      <t>シュウリョウ</t>
    </rPh>
    <rPh sb="15" eb="17">
      <t>バアイ</t>
    </rPh>
    <phoneticPr fontId="1"/>
  </si>
  <si>
    <t>候補者の届出に異動がある場合</t>
    <rPh sb="0" eb="3">
      <t>コウホシャ</t>
    </rPh>
    <rPh sb="4" eb="6">
      <t>トドケデ</t>
    </rPh>
    <rPh sb="7" eb="9">
      <t>イドウ</t>
    </rPh>
    <rPh sb="12" eb="14">
      <t>バアイ</t>
    </rPh>
    <phoneticPr fontId="1"/>
  </si>
  <si>
    <t>各種届出等を委任する場合</t>
    <rPh sb="0" eb="2">
      <t>カクシュ</t>
    </rPh>
    <rPh sb="2" eb="4">
      <t>トドケデ</t>
    </rPh>
    <rPh sb="4" eb="5">
      <t>トウ</t>
    </rPh>
    <rPh sb="6" eb="8">
      <t>イニン</t>
    </rPh>
    <rPh sb="10" eb="12">
      <t>バアイ</t>
    </rPh>
    <phoneticPr fontId="1"/>
  </si>
  <si>
    <r>
      <t>・　</t>
    </r>
    <r>
      <rPr>
        <u/>
        <sz val="11"/>
        <color rgb="FFFF0000"/>
        <rFont val="UD デジタル 教科書体 NP-B"/>
        <family val="1"/>
        <charset val="128"/>
      </rPr>
      <t>◎の様式が必須</t>
    </r>
    <r>
      <rPr>
        <sz val="11"/>
        <rFont val="UD デジタル 教科書体 NP-B"/>
        <family val="1"/>
        <charset val="128"/>
      </rPr>
      <t>、</t>
    </r>
    <r>
      <rPr>
        <u/>
        <sz val="11"/>
        <color rgb="FF0000FF"/>
        <rFont val="UD デジタル 教科書体 NP-B"/>
        <family val="1"/>
        <charset val="128"/>
      </rPr>
      <t>●が基本的には提出するもの</t>
    </r>
    <r>
      <rPr>
        <sz val="11"/>
        <rFont val="UD デジタル 教科書体 NP-B"/>
        <family val="1"/>
        <charset val="128"/>
      </rPr>
      <t>、□が必要に応じて作成・提出するもの。</t>
    </r>
    <rPh sb="4" eb="6">
      <t>ヨウシキ</t>
    </rPh>
    <rPh sb="7" eb="9">
      <t>ヒッス</t>
    </rPh>
    <rPh sb="12" eb="15">
      <t>キホンテキ</t>
    </rPh>
    <rPh sb="17" eb="19">
      <t>テイシュツ</t>
    </rPh>
    <rPh sb="26" eb="28">
      <t>ヒツヨウ</t>
    </rPh>
    <rPh sb="29" eb="30">
      <t>オウ</t>
    </rPh>
    <rPh sb="32" eb="34">
      <t>サクセイ</t>
    </rPh>
    <rPh sb="35" eb="37">
      <t>テイシュツ</t>
    </rPh>
    <phoneticPr fontId="1"/>
  </si>
  <si>
    <t>●</t>
    <phoneticPr fontId="1"/>
  </si>
  <si>
    <t>様式8,9,11,12の（推）に添付</t>
    <rPh sb="0" eb="2">
      <t>ヨウシキ</t>
    </rPh>
    <rPh sb="13" eb="14">
      <t>スイ</t>
    </rPh>
    <rPh sb="16" eb="18">
      <t>テンプ</t>
    </rPh>
    <phoneticPr fontId="1"/>
  </si>
  <si>
    <t>様式11（推）,12（推）に添付</t>
    <rPh sb="0" eb="2">
      <t>ヨウシキ</t>
    </rPh>
    <rPh sb="5" eb="6">
      <t>スイ</t>
    </rPh>
    <rPh sb="11" eb="12">
      <t>スイ</t>
    </rPh>
    <rPh sb="14" eb="16">
      <t>テンプ</t>
    </rPh>
    <phoneticPr fontId="1"/>
  </si>
  <si>
    <r>
      <t>・　様式中、住所等がすべて表示されない（見切れる）場合などは、文字を小さくするなど、印刷前に適宜調整をお願いします。　</t>
    </r>
    <r>
      <rPr>
        <b/>
        <u/>
        <sz val="12"/>
        <color rgb="FFFF0000"/>
        <rFont val="UD デジタル 教科書体 NP-R"/>
        <family val="1"/>
        <charset val="128"/>
      </rPr>
      <t>※　プリンターやソフトウェアの仕様等、使用環境により、文字が見切れたりする場合があります。</t>
    </r>
    <rPh sb="2" eb="5">
      <t>ヨウシキチュウ</t>
    </rPh>
    <rPh sb="6" eb="9">
      <t>ジュウショトウ</t>
    </rPh>
    <rPh sb="13" eb="15">
      <t>ヒョウジ</t>
    </rPh>
    <rPh sb="20" eb="22">
      <t>ミキ</t>
    </rPh>
    <rPh sb="25" eb="27">
      <t>バアイ</t>
    </rPh>
    <rPh sb="31" eb="33">
      <t>モジ</t>
    </rPh>
    <rPh sb="34" eb="35">
      <t>チイ</t>
    </rPh>
    <rPh sb="42" eb="45">
      <t>インサツマエ</t>
    </rPh>
    <rPh sb="46" eb="48">
      <t>テキギ</t>
    </rPh>
    <rPh sb="48" eb="50">
      <t>チョウセイ</t>
    </rPh>
    <rPh sb="52" eb="53">
      <t>ネガ</t>
    </rPh>
    <rPh sb="74" eb="76">
      <t>シヨウ</t>
    </rPh>
    <rPh sb="76" eb="77">
      <t>トウ</t>
    </rPh>
    <rPh sb="78" eb="80">
      <t>シヨウ</t>
    </rPh>
    <rPh sb="80" eb="82">
      <t>カンキョウ</t>
    </rPh>
    <rPh sb="86" eb="88">
      <t>モジ</t>
    </rPh>
    <rPh sb="89" eb="91">
      <t>ミキ</t>
    </rPh>
    <rPh sb="96" eb="98">
      <t>バアイ</t>
    </rPh>
    <phoneticPr fontId="1"/>
  </si>
  <si>
    <t>当該選挙に係る議員又は長と兼ねることができない職にある者についてはその職名</t>
    <phoneticPr fontId="1"/>
  </si>
  <si>
    <t>告示日</t>
    <rPh sb="0" eb="3">
      <t>コクジビ</t>
    </rPh>
    <phoneticPr fontId="1"/>
  </si>
  <si>
    <t>Ver.20250718</t>
    <phoneticPr fontId="1"/>
  </si>
  <si>
    <t>告示日又は告示日の翌日</t>
    <rPh sb="0" eb="2">
      <t>コクジ</t>
    </rPh>
    <rPh sb="2" eb="3">
      <t>ビ</t>
    </rPh>
    <rPh sb="3" eb="4">
      <t>マタ</t>
    </rPh>
    <rPh sb="5" eb="7">
      <t>コクジ</t>
    </rPh>
    <rPh sb="7" eb="8">
      <t>ビ</t>
    </rPh>
    <rPh sb="9" eb="11">
      <t>ヨクジツ</t>
    </rPh>
    <phoneticPr fontId="1"/>
  </si>
  <si>
    <t>立候補の届出及び告示日に提出する各種届出・申請並びにこれらの訂正</t>
    <rPh sb="8" eb="10">
      <t>コクジ</t>
    </rPh>
    <phoneticPr fontId="1"/>
  </si>
  <si>
    <t>衆議院議員　※該当しない場合は「空欄」又は「無し」</t>
    <rPh sb="0" eb="3">
      <t>シュウギイン</t>
    </rPh>
    <rPh sb="3" eb="5">
      <t>ギイン</t>
    </rPh>
    <rPh sb="7" eb="9">
      <t>ガイトウ</t>
    </rPh>
    <rPh sb="12" eb="14">
      <t>バアイ</t>
    </rPh>
    <rPh sb="16" eb="18">
      <t>クウラン</t>
    </rPh>
    <rPh sb="19" eb="20">
      <t>マタ</t>
    </rPh>
    <rPh sb="22" eb="23">
      <t>ナ</t>
    </rPh>
    <phoneticPr fontId="1"/>
  </si>
  <si>
    <t>における候補者となることを承諾します。</t>
    <rPh sb="4" eb="7">
      <t>コウホシャ</t>
    </rPh>
    <rPh sb="13" eb="15">
      <t>ショウダク</t>
    </rPh>
    <phoneticPr fontId="1"/>
  </si>
  <si>
    <t>政治団体確認申請書</t>
    <rPh sb="0" eb="2">
      <t>セイジ</t>
    </rPh>
    <rPh sb="2" eb="4">
      <t>ダンタイ</t>
    </rPh>
    <rPh sb="4" eb="6">
      <t>カクニン</t>
    </rPh>
    <rPh sb="6" eb="9">
      <t>シンセイショ</t>
    </rPh>
    <phoneticPr fontId="1"/>
  </si>
  <si>
    <t>（本人・推薦届出）様式26</t>
    <rPh sb="9" eb="11">
      <t>ヨウシキ</t>
    </rPh>
    <phoneticPr fontId="1"/>
  </si>
  <si>
    <t>政談演説会開催届出書</t>
    <rPh sb="0" eb="2">
      <t>セイダン</t>
    </rPh>
    <rPh sb="2" eb="4">
      <t>エンゼツ</t>
    </rPh>
    <rPh sb="4" eb="5">
      <t>カイ</t>
    </rPh>
    <rPh sb="5" eb="7">
      <t>カイサイ</t>
    </rPh>
    <rPh sb="7" eb="9">
      <t>トドケデ</t>
    </rPh>
    <rPh sb="9" eb="10">
      <t>ショ</t>
    </rPh>
    <phoneticPr fontId="1"/>
  </si>
  <si>
    <t>政党その他の政治団体名</t>
    <rPh sb="0" eb="2">
      <t>セイトウ</t>
    </rPh>
    <rPh sb="4" eb="5">
      <t>タ</t>
    </rPh>
    <rPh sb="6" eb="8">
      <t>セイジ</t>
    </rPh>
    <rPh sb="8" eb="10">
      <t>ダンタイ</t>
    </rPh>
    <rPh sb="10" eb="11">
      <t>メイ</t>
    </rPh>
    <phoneticPr fontId="1"/>
  </si>
  <si>
    <t>開催日時</t>
    <rPh sb="0" eb="2">
      <t>カイサイ</t>
    </rPh>
    <rPh sb="2" eb="4">
      <t>ニチジ</t>
    </rPh>
    <phoneticPr fontId="1"/>
  </si>
  <si>
    <t>使用する施設の名称</t>
    <rPh sb="0" eb="2">
      <t>シヨウ</t>
    </rPh>
    <rPh sb="4" eb="6">
      <t>シセツ</t>
    </rPh>
    <rPh sb="7" eb="9">
      <t>メイショウ</t>
    </rPh>
    <phoneticPr fontId="1"/>
  </si>
  <si>
    <t>使用する施設の所在地</t>
    <rPh sb="0" eb="2">
      <t>シヨウ</t>
    </rPh>
    <rPh sb="4" eb="6">
      <t>シセツ</t>
    </rPh>
    <rPh sb="7" eb="10">
      <t>ショザイチ</t>
    </rPh>
    <phoneticPr fontId="1"/>
  </si>
  <si>
    <t>○月○日午前○時</t>
    <rPh sb="1" eb="2">
      <t>ガツ</t>
    </rPh>
    <rPh sb="3" eb="4">
      <t>ニチ</t>
    </rPh>
    <rPh sb="4" eb="6">
      <t>ゴゼン</t>
    </rPh>
    <rPh sb="7" eb="8">
      <t>ジ</t>
    </rPh>
    <phoneticPr fontId="1"/>
  </si>
  <si>
    <t>○○会館</t>
    <rPh sb="2" eb="4">
      <t>カイカン</t>
    </rPh>
    <phoneticPr fontId="1"/>
  </si>
  <si>
    <t>○○市○○町3丁目６－３</t>
    <rPh sb="2" eb="3">
      <t>シ</t>
    </rPh>
    <rPh sb="5" eb="6">
      <t>チョウ</t>
    </rPh>
    <rPh sb="7" eb="9">
      <t>チョウメ</t>
    </rPh>
    <phoneticPr fontId="1"/>
  </si>
  <si>
    <t>（本人・推薦届出）様式27</t>
    <rPh sb="9" eb="11">
      <t>ヨウシキ</t>
    </rPh>
    <phoneticPr fontId="1"/>
  </si>
  <si>
    <t>政治活動用のビラの種類に関する届出書</t>
    <rPh sb="0" eb="2">
      <t>セイジ</t>
    </rPh>
    <rPh sb="2" eb="5">
      <t>カツドウヨウ</t>
    </rPh>
    <rPh sb="9" eb="11">
      <t>シュルイ</t>
    </rPh>
    <rPh sb="12" eb="13">
      <t>カン</t>
    </rPh>
    <rPh sb="15" eb="18">
      <t>トドケデショ</t>
    </rPh>
    <phoneticPr fontId="1"/>
  </si>
  <si>
    <t>ビラの種類を下記のとおり届け出ます。</t>
    <phoneticPr fontId="1"/>
  </si>
  <si>
    <t>機関紙誌の届出書</t>
    <rPh sb="0" eb="2">
      <t>キカン</t>
    </rPh>
    <rPh sb="2" eb="3">
      <t>シ</t>
    </rPh>
    <rPh sb="3" eb="4">
      <t>シ</t>
    </rPh>
    <rPh sb="5" eb="7">
      <t>トドケデ</t>
    </rPh>
    <rPh sb="7" eb="8">
      <t>ショ</t>
    </rPh>
    <phoneticPr fontId="1"/>
  </si>
  <si>
    <t>新聞紙</t>
    <rPh sb="0" eb="3">
      <t>シンブンシ</t>
    </rPh>
    <phoneticPr fontId="1"/>
  </si>
  <si>
    <t>雑誌</t>
    <rPh sb="0" eb="2">
      <t>ザッシ</t>
    </rPh>
    <phoneticPr fontId="1"/>
  </si>
  <si>
    <t>区分</t>
    <rPh sb="0" eb="2">
      <t>クブン</t>
    </rPh>
    <phoneticPr fontId="1"/>
  </si>
  <si>
    <t>機関紙誌名</t>
    <rPh sb="0" eb="2">
      <t>キカン</t>
    </rPh>
    <rPh sb="2" eb="3">
      <t>シ</t>
    </rPh>
    <rPh sb="3" eb="4">
      <t>シ</t>
    </rPh>
    <rPh sb="4" eb="5">
      <t>メイ</t>
    </rPh>
    <phoneticPr fontId="1"/>
  </si>
  <si>
    <t>発行部数</t>
    <rPh sb="0" eb="2">
      <t>ハッコウ</t>
    </rPh>
    <rPh sb="2" eb="4">
      <t>ブスウ</t>
    </rPh>
    <phoneticPr fontId="1"/>
  </si>
  <si>
    <t>発行回数</t>
    <rPh sb="0" eb="2">
      <t>ハッコウ</t>
    </rPh>
    <rPh sb="2" eb="4">
      <t>カイスウ</t>
    </rPh>
    <phoneticPr fontId="1"/>
  </si>
  <si>
    <t>編集人氏名</t>
    <rPh sb="0" eb="2">
      <t>ヘンシュウ</t>
    </rPh>
    <rPh sb="2" eb="3">
      <t>ニン</t>
    </rPh>
    <rPh sb="3" eb="5">
      <t>シメイ</t>
    </rPh>
    <phoneticPr fontId="1"/>
  </si>
  <si>
    <t>発行人氏名</t>
    <rPh sb="0" eb="3">
      <t>ハッコウニン</t>
    </rPh>
    <rPh sb="3" eb="5">
      <t>シメイ</t>
    </rPh>
    <phoneticPr fontId="1"/>
  </si>
  <si>
    <t>創刊年月日</t>
    <rPh sb="0" eb="2">
      <t>ソウカン</t>
    </rPh>
    <rPh sb="2" eb="5">
      <t>ネンガッピ</t>
    </rPh>
    <phoneticPr fontId="1"/>
  </si>
  <si>
    <t>発行方法</t>
    <rPh sb="0" eb="2">
      <t>ハッコウ</t>
    </rPh>
    <rPh sb="2" eb="4">
      <t>ホウホウ</t>
    </rPh>
    <phoneticPr fontId="1"/>
  </si>
  <si>
    <t>○○新聞</t>
    <rPh sb="2" eb="4">
      <t>シンブン</t>
    </rPh>
    <phoneticPr fontId="1"/>
  </si>
  <si>
    <t>月刊○○</t>
    <rPh sb="0" eb="2">
      <t>ゲッカン</t>
    </rPh>
    <phoneticPr fontId="1"/>
  </si>
  <si>
    <t>○○万部</t>
    <rPh sb="2" eb="4">
      <t>マンブ</t>
    </rPh>
    <phoneticPr fontId="1"/>
  </si>
  <si>
    <t>日刊</t>
    <rPh sb="0" eb="2">
      <t>ニッカン</t>
    </rPh>
    <phoneticPr fontId="1"/>
  </si>
  <si>
    <t>月１回</t>
    <rPh sb="0" eb="1">
      <t>ツキ</t>
    </rPh>
    <rPh sb="2" eb="3">
      <t>カイ</t>
    </rPh>
    <phoneticPr fontId="1"/>
  </si>
  <si>
    <t>○○　○○</t>
    <phoneticPr fontId="1"/>
  </si>
  <si>
    <t>昭和○年○月○日</t>
    <rPh sb="0" eb="2">
      <t>ショウワ</t>
    </rPh>
    <rPh sb="3" eb="4">
      <t>ネン</t>
    </rPh>
    <rPh sb="5" eb="6">
      <t>ガツ</t>
    </rPh>
    <rPh sb="7" eb="8">
      <t>ニチ</t>
    </rPh>
    <phoneticPr fontId="1"/>
  </si>
  <si>
    <t>○○により宅配</t>
    <rPh sb="5" eb="7">
      <t>タクハイ</t>
    </rPh>
    <phoneticPr fontId="1"/>
  </si>
  <si>
    <t>○○年</t>
    <rPh sb="2" eb="3">
      <t>ネン</t>
    </rPh>
    <phoneticPr fontId="1"/>
  </si>
  <si>
    <t>引き続いて発行
されている期間</t>
    <rPh sb="0" eb="1">
      <t>ヒ</t>
    </rPh>
    <rPh sb="2" eb="3">
      <t>ツヅ</t>
    </rPh>
    <rPh sb="5" eb="7">
      <t>ハッコウ</t>
    </rPh>
    <rPh sb="13" eb="15">
      <t>キカン</t>
    </rPh>
    <phoneticPr fontId="1"/>
  </si>
  <si>
    <t>　　政党その他の政治団体の代表者本人が申請する場合にあっては本人確認書類の提示又は提</t>
    <rPh sb="2" eb="4">
      <t>セイトウ</t>
    </rPh>
    <rPh sb="6" eb="7">
      <t>タ</t>
    </rPh>
    <rPh sb="8" eb="10">
      <t>セイジ</t>
    </rPh>
    <rPh sb="10" eb="12">
      <t>ダンタイ</t>
    </rPh>
    <rPh sb="13" eb="16">
      <t>ダイヒョウシャ</t>
    </rPh>
    <rPh sb="16" eb="18">
      <t>ホンニン</t>
    </rPh>
    <rPh sb="19" eb="21">
      <t>シンセイ</t>
    </rPh>
    <rPh sb="23" eb="25">
      <t>バアイ</t>
    </rPh>
    <rPh sb="30" eb="32">
      <t>ホンニン</t>
    </rPh>
    <rPh sb="32" eb="34">
      <t>カクニン</t>
    </rPh>
    <rPh sb="34" eb="36">
      <t>ショルイ</t>
    </rPh>
    <rPh sb="37" eb="39">
      <t>テイジ</t>
    </rPh>
    <rPh sb="39" eb="40">
      <t>マタ</t>
    </rPh>
    <rPh sb="41" eb="42">
      <t>テイ</t>
    </rPh>
    <phoneticPr fontId="1"/>
  </si>
  <si>
    <t>　出を、その代理人が申請する場合にあっては委任状の提示又は提出及び当該代理人の本人確</t>
    <rPh sb="10" eb="12">
      <t>シンセイ</t>
    </rPh>
    <rPh sb="21" eb="24">
      <t>イニンジョウ</t>
    </rPh>
    <rPh sb="25" eb="27">
      <t>テイジ</t>
    </rPh>
    <rPh sb="27" eb="28">
      <t>マタ</t>
    </rPh>
    <rPh sb="29" eb="31">
      <t>テイシュツ</t>
    </rPh>
    <rPh sb="31" eb="32">
      <t>オヨ</t>
    </rPh>
    <rPh sb="33" eb="35">
      <t>トウガイ</t>
    </rPh>
    <rPh sb="35" eb="38">
      <t>ダイリニン</t>
    </rPh>
    <rPh sb="39" eb="41">
      <t>ホンニン</t>
    </rPh>
    <rPh sb="41" eb="42">
      <t>カク</t>
    </rPh>
    <phoneticPr fontId="1"/>
  </si>
  <si>
    <t>　認書類の提示又は提出を行うこと。ただし、政治団体の代表者本人の署名その他の措置（記</t>
    <rPh sb="21" eb="23">
      <t>セイジ</t>
    </rPh>
    <rPh sb="23" eb="25">
      <t>ダンタイ</t>
    </rPh>
    <rPh sb="26" eb="29">
      <t>ダイヒョウシャ</t>
    </rPh>
    <rPh sb="29" eb="31">
      <t>ホンニン</t>
    </rPh>
    <rPh sb="32" eb="34">
      <t>ショメイ</t>
    </rPh>
    <rPh sb="36" eb="37">
      <t>タ</t>
    </rPh>
    <rPh sb="38" eb="40">
      <t>ソチ</t>
    </rPh>
    <rPh sb="41" eb="42">
      <t>キ</t>
    </rPh>
    <phoneticPr fontId="1"/>
  </si>
  <si>
    <t>　名押印等）がある場合はこの限りではない。</t>
    <phoneticPr fontId="1"/>
  </si>
  <si>
    <t>　公職選挙法第２０１条の１５の規定により、上記のとおり届出します。</t>
    <rPh sb="1" eb="3">
      <t>コウショク</t>
    </rPh>
    <rPh sb="3" eb="6">
      <t>センキョホウ</t>
    </rPh>
    <rPh sb="6" eb="7">
      <t>ダイ</t>
    </rPh>
    <rPh sb="10" eb="11">
      <t>ジョウ</t>
    </rPh>
    <rPh sb="15" eb="17">
      <t>キテイ</t>
    </rPh>
    <rPh sb="21" eb="23">
      <t>ジョウキ</t>
    </rPh>
    <rPh sb="27" eb="29">
      <t>トドケデ</t>
    </rPh>
    <phoneticPr fontId="1"/>
  </si>
  <si>
    <t>辞する旨の届出をします。</t>
    <rPh sb="0" eb="1">
      <t>ジ</t>
    </rPh>
    <rPh sb="3" eb="4">
      <t>ムネ</t>
    </rPh>
    <rPh sb="5" eb="7">
      <t>トドケデ</t>
    </rPh>
    <phoneticPr fontId="1"/>
  </si>
  <si>
    <t>下記のとおり異動があったので届け出ます。</t>
    <rPh sb="0" eb="2">
      <t>カキ</t>
    </rPh>
    <rPh sb="6" eb="8">
      <t>イドウ</t>
    </rPh>
    <rPh sb="14" eb="15">
      <t>トド</t>
    </rPh>
    <rPh sb="16" eb="17">
      <t>デ</t>
    </rPh>
    <phoneticPr fontId="1"/>
  </si>
  <si>
    <t>様式26</t>
  </si>
  <si>
    <t>様式27</t>
  </si>
  <si>
    <t>宮城県議会議員選挙　立候補届出書類（本人・推薦届出用）作成ファイル</t>
    <rPh sb="10" eb="13">
      <t>リッコウホ</t>
    </rPh>
    <rPh sb="13" eb="15">
      <t>トドケデ</t>
    </rPh>
    <rPh sb="15" eb="17">
      <t>ショルイ</t>
    </rPh>
    <rPh sb="18" eb="20">
      <t>ホンニン</t>
    </rPh>
    <rPh sb="21" eb="23">
      <t>スイセン</t>
    </rPh>
    <rPh sb="23" eb="25">
      <t>トドケデ</t>
    </rPh>
    <rPh sb="25" eb="26">
      <t>ヨウ</t>
    </rPh>
    <rPh sb="27" eb="29">
      <t>サクセイ</t>
    </rPh>
    <phoneticPr fontId="2"/>
  </si>
  <si>
    <t>・　提出にあたっては、「宮城県議会議員選挙の手引」をよくお読みください。</t>
    <rPh sb="2" eb="4">
      <t>テイシュツ</t>
    </rPh>
    <rPh sb="22" eb="24">
      <t>テビキ</t>
    </rPh>
    <rPh sb="29" eb="30">
      <t>ヨ</t>
    </rPh>
    <phoneticPr fontId="1"/>
  </si>
  <si>
    <t>※　様式番号は「宮城県議会議員選挙の手引」によるものです。</t>
    <rPh sb="2" eb="6">
      <t>ヨウシキバンゴウ</t>
    </rPh>
    <rPh sb="18" eb="20">
      <t>テビキ</t>
    </rPh>
    <phoneticPr fontId="1"/>
  </si>
  <si>
    <t>宮城県議会議員選挙候補者辞退届出書</t>
  </si>
  <si>
    <t>　宮城県議会議員選挙</t>
  </si>
  <si>
    <t>宮城県議会議員選挙</t>
  </si>
  <si>
    <t>に届出した宮城県議会議員選挙候補者届出書の記載事項について、</t>
    <rPh sb="1" eb="3">
      <t>トドケデ</t>
    </rPh>
    <rPh sb="14" eb="17">
      <t>コウホシャ</t>
    </rPh>
    <rPh sb="17" eb="18">
      <t>トド</t>
    </rPh>
    <rPh sb="18" eb="19">
      <t>デ</t>
    </rPh>
    <rPh sb="19" eb="20">
      <t>ショ</t>
    </rPh>
    <phoneticPr fontId="1"/>
  </si>
  <si>
    <t>令和５年10月22日執行　宮城県議会議員選挙</t>
    <phoneticPr fontId="1"/>
  </si>
  <si>
    <t>選挙の種類</t>
    <rPh sb="0" eb="2">
      <t>センキョ</t>
    </rPh>
    <rPh sb="3" eb="5">
      <t>シュルイ</t>
    </rPh>
    <phoneticPr fontId="1"/>
  </si>
  <si>
    <t>宮城県議会議員補欠選挙</t>
    <rPh sb="7" eb="9">
      <t>ホケツ</t>
    </rPh>
    <phoneticPr fontId="1"/>
  </si>
  <si>
    <t>宮城県議会議員選挙</t>
    <phoneticPr fontId="1"/>
  </si>
  <si>
    <t>の期日において公職選挙法第９条第２項又は第３項に規定する住所に関する要件を</t>
    <rPh sb="1" eb="3">
      <t>キジツ</t>
    </rPh>
    <rPh sb="7" eb="9">
      <t>コウショク</t>
    </rPh>
    <rPh sb="9" eb="12">
      <t>センキョホウ</t>
    </rPh>
    <rPh sb="12" eb="13">
      <t>ダイ</t>
    </rPh>
    <rPh sb="14" eb="15">
      <t>ジョウ</t>
    </rPh>
    <rPh sb="15" eb="16">
      <t>ダイ</t>
    </rPh>
    <rPh sb="17" eb="18">
      <t>コウ</t>
    </rPh>
    <rPh sb="18" eb="19">
      <t>マタ</t>
    </rPh>
    <rPh sb="20" eb="21">
      <t>ダイ</t>
    </rPh>
    <rPh sb="22" eb="23">
      <t>コウ</t>
    </rPh>
    <rPh sb="24" eb="26">
      <t>キテイ</t>
    </rPh>
    <rPh sb="28" eb="30">
      <t>ジュウショ</t>
    </rPh>
    <rPh sb="31" eb="32">
      <t>カン</t>
    </rPh>
    <rPh sb="34" eb="36">
      <t>ヨウケン</t>
    </rPh>
    <phoneticPr fontId="1"/>
  </si>
  <si>
    <t>満たすものであると見込まれること及び同法第８６条の８（被選挙権のない者等の</t>
    <rPh sb="0" eb="1">
      <t>ミ</t>
    </rPh>
    <rPh sb="9" eb="11">
      <t>ミコ</t>
    </rPh>
    <rPh sb="16" eb="17">
      <t>オヨ</t>
    </rPh>
    <rPh sb="18" eb="20">
      <t>ドウホウ</t>
    </rPh>
    <phoneticPr fontId="1"/>
  </si>
  <si>
    <t>立候補の禁止）第１項、第８７条（重複立候補等の禁止）第１項、第２５１条の２</t>
    <phoneticPr fontId="1"/>
  </si>
  <si>
    <t>（総括主宰者、出納責任者等の選挙犯罪による公職の候補者等であった者の当選無効</t>
    <phoneticPr fontId="1"/>
  </si>
  <si>
    <t>及び立候補の禁止）又は第２５１条の３（組織的選挙運動管理者等の選挙犯罪による</t>
    <phoneticPr fontId="1"/>
  </si>
  <si>
    <t>公職の候補者等であった者の当選無効及び立候補の禁止）の規定により</t>
    <phoneticPr fontId="1"/>
  </si>
  <si>
    <t>ことを誓います。</t>
    <rPh sb="3" eb="4">
      <t>チカ</t>
    </rPh>
    <phoneticPr fontId="1"/>
  </si>
  <si>
    <t>において、公職選挙法施行令第８９条第５項において準用する第８８条第８項の規定により</t>
    <rPh sb="24" eb="26">
      <t>ジュンヨウ</t>
    </rPh>
    <rPh sb="28" eb="29">
      <t>ダイ</t>
    </rPh>
    <rPh sb="31" eb="32">
      <t>ジョウ</t>
    </rPh>
    <rPh sb="32" eb="33">
      <t>ダイ</t>
    </rPh>
    <rPh sb="34" eb="35">
      <t>コウ</t>
    </rPh>
    <rPh sb="36" eb="38">
      <t>キテイ</t>
    </rPh>
    <phoneticPr fontId="1"/>
  </si>
  <si>
    <t>上記の呼称を通称として認定されたく申請します。</t>
    <phoneticPr fontId="1"/>
  </si>
  <si>
    <t>における候補者の出納責任者を上記のとおり選任したので届出します。</t>
    <rPh sb="14" eb="16">
      <t>ジョウキ</t>
    </rPh>
    <phoneticPr fontId="1"/>
  </si>
  <si>
    <t>における選挙事務所を、次のとおり設置したから（選挙事務所設置承諾書及び</t>
    <rPh sb="16" eb="18">
      <t>セッチ</t>
    </rPh>
    <rPh sb="23" eb="25">
      <t>センキョ</t>
    </rPh>
    <rPh sb="25" eb="27">
      <t>ジム</t>
    </rPh>
    <rPh sb="27" eb="28">
      <t>ショ</t>
    </rPh>
    <rPh sb="28" eb="30">
      <t>セッチ</t>
    </rPh>
    <rPh sb="30" eb="33">
      <t>ショウダクショ</t>
    </rPh>
    <rPh sb="33" eb="34">
      <t>オヨ</t>
    </rPh>
    <phoneticPr fontId="1"/>
  </si>
  <si>
    <t>推薦届出代表者証明書を添えて）届け出ます。</t>
  </si>
  <si>
    <t>における選挙事務所を異動したから（選挙事務所異動承諾書及び推薦届出代表者証明書を</t>
    <rPh sb="17" eb="19">
      <t>センキョ</t>
    </rPh>
    <rPh sb="19" eb="21">
      <t>ジム</t>
    </rPh>
    <rPh sb="21" eb="22">
      <t>ショ</t>
    </rPh>
    <rPh sb="24" eb="27">
      <t>ショウダクショ</t>
    </rPh>
    <rPh sb="27" eb="28">
      <t>オヨ</t>
    </rPh>
    <rPh sb="29" eb="31">
      <t>スイセン</t>
    </rPh>
    <rPh sb="31" eb="33">
      <t>トドケデ</t>
    </rPh>
    <rPh sb="33" eb="36">
      <t>ダイヒョウシャ</t>
    </rPh>
    <phoneticPr fontId="1"/>
  </si>
  <si>
    <t>添えて）届け出ます。</t>
    <phoneticPr fontId="1"/>
  </si>
  <si>
    <t>における選挙事務所を別紙届出書のとおり設置（異動）することを承諾する。</t>
    <rPh sb="4" eb="9">
      <t>センキョジムショ</t>
    </rPh>
    <rPh sb="10" eb="12">
      <t>ベッシ</t>
    </rPh>
    <rPh sb="12" eb="15">
      <t>トドケデショ</t>
    </rPh>
    <rPh sb="19" eb="21">
      <t>セッチ</t>
    </rPh>
    <rPh sb="22" eb="24">
      <t>イドウ</t>
    </rPh>
    <rPh sb="30" eb="32">
      <t>ショウダク</t>
    </rPh>
    <phoneticPr fontId="1"/>
  </si>
  <si>
    <t>選挙立会人となるべきことを承諾します。</t>
    <phoneticPr fontId="1"/>
  </si>
  <si>
    <t>開票立会人となるべきことを承諾します。</t>
    <phoneticPr fontId="1"/>
  </si>
  <si>
    <t>　県議会議員の選挙における選挙公報の発行に関する条例第３条第１項の規定</t>
    <rPh sb="1" eb="4">
      <t>ケンギカイ</t>
    </rPh>
    <rPh sb="4" eb="6">
      <t>ギイン</t>
    </rPh>
    <rPh sb="7" eb="9">
      <t>センキョ</t>
    </rPh>
    <rPh sb="13" eb="15">
      <t>センキョ</t>
    </rPh>
    <rPh sb="15" eb="17">
      <t>コウホウ</t>
    </rPh>
    <rPh sb="18" eb="20">
      <t>ハッコウ</t>
    </rPh>
    <rPh sb="21" eb="22">
      <t>カン</t>
    </rPh>
    <rPh sb="24" eb="26">
      <t>ジョウレイ</t>
    </rPh>
    <rPh sb="26" eb="27">
      <t>ダイ</t>
    </rPh>
    <rPh sb="28" eb="29">
      <t>ジョウ</t>
    </rPh>
    <rPh sb="29" eb="30">
      <t>ダイ</t>
    </rPh>
    <rPh sb="31" eb="32">
      <t>コウ</t>
    </rPh>
    <rPh sb="33" eb="35">
      <t>キテイ</t>
    </rPh>
    <phoneticPr fontId="1"/>
  </si>
  <si>
    <t>の選挙公報に下記のとおり掲載を受けたいので申請します。</t>
    <rPh sb="21" eb="23">
      <t>シンセイ</t>
    </rPh>
    <phoneticPr fontId="1"/>
  </si>
  <si>
    <t>１　所属候補者数</t>
    <rPh sb="2" eb="4">
      <t>ショゾク</t>
    </rPh>
    <rPh sb="4" eb="7">
      <t>コウホシャ</t>
    </rPh>
    <rPh sb="7" eb="8">
      <t>スウ</t>
    </rPh>
    <phoneticPr fontId="1"/>
  </si>
  <si>
    <t>令和　　年　　月　　日</t>
    <rPh sb="0" eb="2">
      <t>レイワ</t>
    </rPh>
    <rPh sb="4" eb="5">
      <t>ネン</t>
    </rPh>
    <rPh sb="5" eb="6">
      <t>ヘイネン</t>
    </rPh>
    <rPh sb="7" eb="8">
      <t>ツキ</t>
    </rPh>
    <rPh sb="10" eb="11">
      <t>ヒ</t>
    </rPh>
    <phoneticPr fontId="1"/>
  </si>
  <si>
    <t>候補者氏名</t>
    <rPh sb="0" eb="3">
      <t>コウホシャ</t>
    </rPh>
    <rPh sb="3" eb="5">
      <t>シメイ</t>
    </rPh>
    <phoneticPr fontId="1"/>
  </si>
  <si>
    <t>選挙区</t>
    <rPh sb="0" eb="3">
      <t>センキョク</t>
    </rPh>
    <phoneticPr fontId="1"/>
  </si>
  <si>
    <t>立候補届出年月日</t>
    <rPh sb="0" eb="3">
      <t>リッコウホ</t>
    </rPh>
    <rPh sb="3" eb="5">
      <t>トドケデ</t>
    </rPh>
    <rPh sb="5" eb="8">
      <t>ネンガッピ</t>
    </rPh>
    <phoneticPr fontId="1"/>
  </si>
  <si>
    <t>次のとおり開催いたしたいから届け出ます。</t>
    <phoneticPr fontId="1"/>
  </si>
  <si>
    <t>２　所属候補者氏名等</t>
    <rPh sb="2" eb="4">
      <t>ショゾク</t>
    </rPh>
    <rPh sb="4" eb="7">
      <t>コウホシャ</t>
    </rPh>
    <rPh sb="7" eb="9">
      <t>シメイ</t>
    </rPh>
    <rPh sb="9" eb="10">
      <t>トウ</t>
    </rPh>
    <phoneticPr fontId="1"/>
  </si>
  <si>
    <t>別紙のとおり</t>
    <rPh sb="0" eb="2">
      <t>ベッシ</t>
    </rPh>
    <phoneticPr fontId="1"/>
  </si>
  <si>
    <t>本政治団体（ 会、連盟等） の所属候補者は、次のとおりであります。</t>
    <rPh sb="15" eb="17">
      <t>ショゾク</t>
    </rPh>
    <phoneticPr fontId="1"/>
  </si>
  <si>
    <t>あることを確認願いたく、ここに申請します。</t>
    <phoneticPr fontId="1"/>
  </si>
  <si>
    <t>（別紙）</t>
    <rPh sb="1" eb="3">
      <t>ベッシ</t>
    </rPh>
    <phoneticPr fontId="1"/>
  </si>
  <si>
    <t>　政治団体確認申請書</t>
    <rPh sb="1" eb="3">
      <t>セイジ</t>
    </rPh>
    <rPh sb="3" eb="5">
      <t>ダンタイ</t>
    </rPh>
    <rPh sb="5" eb="7">
      <t>カクニン</t>
    </rPh>
    <rPh sb="7" eb="10">
      <t>シンセイショ</t>
    </rPh>
    <phoneticPr fontId="1"/>
  </si>
  <si>
    <t>　公職選挙法第２０１条の８第１項の規定により、政治活動用として頒布する</t>
    <rPh sb="1" eb="3">
      <t>コウショク</t>
    </rPh>
    <rPh sb="3" eb="6">
      <t>センキョホウ</t>
    </rPh>
    <rPh sb="6" eb="7">
      <t>ダイ</t>
    </rPh>
    <rPh sb="10" eb="11">
      <t>ジョウ</t>
    </rPh>
    <rPh sb="13" eb="14">
      <t>ダイ</t>
    </rPh>
    <rPh sb="15" eb="16">
      <t>コウ</t>
    </rPh>
    <rPh sb="17" eb="19">
      <t>キテイ</t>
    </rPh>
    <rPh sb="23" eb="25">
      <t>セイジ</t>
    </rPh>
    <rPh sb="25" eb="28">
      <t>カツドウヨウ</t>
    </rPh>
    <rPh sb="31" eb="33">
      <t>ハンプ</t>
    </rPh>
    <phoneticPr fontId="1"/>
  </si>
  <si>
    <t>宮城県議会議員補欠選挙候補者届出書（推薦届出）</t>
    <rPh sb="7" eb="9">
      <t>ホケツ</t>
    </rPh>
    <rPh sb="11" eb="14">
      <t>コウホシャ</t>
    </rPh>
    <rPh sb="14" eb="16">
      <t>トドケデ</t>
    </rPh>
    <rPh sb="16" eb="17">
      <t>ショ</t>
    </rPh>
    <rPh sb="18" eb="20">
      <t>スイセン</t>
    </rPh>
    <rPh sb="20" eb="22">
      <t>トドケデ</t>
    </rPh>
    <phoneticPr fontId="1"/>
  </si>
  <si>
    <t>　　２　既に届け出た者につき、その者に係る使用する期間中、その者に代えて異なる者を届け出る場合にお</t>
    <phoneticPr fontId="1"/>
  </si>
  <si>
    <t>　　３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</si>
  <si>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宮城県議会議員補欠選挙候補者届出書（本人届出）</t>
    <rPh sb="7" eb="9">
      <t>ホケツ</t>
    </rPh>
    <phoneticPr fontId="1"/>
  </si>
  <si>
    <t>宮城県議会議員補欠選挙候補者届出書（推薦届出）</t>
    <rPh sb="7" eb="9">
      <t>ホケツ</t>
    </rPh>
    <phoneticPr fontId="1"/>
  </si>
  <si>
    <t>宮城県議会議員補欠選挙　立候補届出書類（本人・推薦届出用）チェックリスト</t>
    <rPh sb="7" eb="9">
      <t>ホケツ</t>
    </rPh>
    <rPh sb="12" eb="15">
      <t>リッコウホ</t>
    </rPh>
    <rPh sb="15" eb="17">
      <t>トドケデ</t>
    </rPh>
    <rPh sb="17" eb="19">
      <t>ショルイ</t>
    </rPh>
    <rPh sb="20" eb="22">
      <t>ホンニン</t>
    </rPh>
    <rPh sb="23" eb="25">
      <t>スイセン</t>
    </rPh>
    <rPh sb="25" eb="27">
      <t>トドケデ</t>
    </rPh>
    <rPh sb="27" eb="28">
      <t>ヨウ</t>
    </rPh>
    <phoneticPr fontId="2"/>
  </si>
  <si>
    <t>政治団体の確認を申請する場合（確認団体）</t>
    <rPh sb="0" eb="2">
      <t>セイジ</t>
    </rPh>
    <rPh sb="2" eb="4">
      <t>ダンタイ</t>
    </rPh>
    <rPh sb="5" eb="7">
      <t>カクニン</t>
    </rPh>
    <rPh sb="8" eb="10">
      <t>シンセイ</t>
    </rPh>
    <rPh sb="12" eb="14">
      <t>バアイ</t>
    </rPh>
    <rPh sb="15" eb="17">
      <t>カクニン</t>
    </rPh>
    <rPh sb="17" eb="19">
      <t>ダンタイ</t>
    </rPh>
    <phoneticPr fontId="1"/>
  </si>
  <si>
    <t>確認団体が政治活動用のビラを頒布する場合</t>
    <rPh sb="0" eb="2">
      <t>カクニン</t>
    </rPh>
    <rPh sb="2" eb="4">
      <t>ダンタイ</t>
    </rPh>
    <rPh sb="5" eb="7">
      <t>セイジ</t>
    </rPh>
    <rPh sb="7" eb="10">
      <t>カツドウヨウ</t>
    </rPh>
    <rPh sb="14" eb="16">
      <t>ハンプ</t>
    </rPh>
    <rPh sb="18" eb="20">
      <t>バアイ</t>
    </rPh>
    <phoneticPr fontId="1"/>
  </si>
  <si>
    <t>確認団体が機関紙誌を発行する場合</t>
    <rPh sb="0" eb="2">
      <t>カクニン</t>
    </rPh>
    <rPh sb="2" eb="4">
      <t>ダンタイ</t>
    </rPh>
    <rPh sb="5" eb="7">
      <t>キカン</t>
    </rPh>
    <rPh sb="7" eb="8">
      <t>シ</t>
    </rPh>
    <rPh sb="8" eb="9">
      <t>シ</t>
    </rPh>
    <rPh sb="10" eb="12">
      <t>ハッコウ</t>
    </rPh>
    <rPh sb="14" eb="16">
      <t>バアイ</t>
    </rPh>
    <phoneticPr fontId="1"/>
  </si>
  <si>
    <t>確認団体が政談演説会を開催する場合</t>
    <rPh sb="0" eb="2">
      <t>カクニン</t>
    </rPh>
    <rPh sb="2" eb="4">
      <t>ダンタイ</t>
    </rPh>
    <rPh sb="5" eb="7">
      <t>セイダン</t>
    </rPh>
    <rPh sb="7" eb="9">
      <t>エンゼツ</t>
    </rPh>
    <rPh sb="9" eb="10">
      <t>カイ</t>
    </rPh>
    <rPh sb="11" eb="13">
      <t>カイサイ</t>
    </rPh>
    <rPh sb="15" eb="17">
      <t>バアイ</t>
    </rPh>
    <phoneticPr fontId="1"/>
  </si>
  <si>
    <t>宮城県議会議員補欠選挙候補者届出書（本人届出）</t>
    <rPh sb="7" eb="9">
      <t>ホケツ</t>
    </rPh>
    <rPh sb="18" eb="20">
      <t>ホンニン</t>
    </rPh>
    <rPh sb="20" eb="22">
      <t>トドケデ</t>
    </rPh>
    <phoneticPr fontId="1"/>
  </si>
  <si>
    <t>※　選挙事務所の情報は公表されます</t>
    <rPh sb="2" eb="7">
      <t>センキョジムショ</t>
    </rPh>
    <rPh sb="8" eb="10">
      <t>ジョウホウ</t>
    </rPh>
    <rPh sb="11" eb="13">
      <t>コウヒョウ</t>
    </rPh>
    <phoneticPr fontId="1"/>
  </si>
  <si>
    <t>　公職選挙法第２０１条の８第１項ただし書の規定の適用を受ける政治団体で</t>
    <phoneticPr fontId="1"/>
  </si>
  <si>
    <t>令和８年４月５日執行　宮城県議会議員補欠選挙</t>
    <rPh sb="18" eb="20">
      <t>ホケツ</t>
    </rPh>
    <phoneticPr fontId="1"/>
  </si>
  <si>
    <t>佐々木　佳代</t>
    <phoneticPr fontId="1"/>
  </si>
  <si>
    <t>亘理選挙区</t>
    <rPh sb="0" eb="2">
      <t>ワタリ</t>
    </rPh>
    <rPh sb="2" eb="5">
      <t>センキョク</t>
    </rPh>
    <phoneticPr fontId="1"/>
  </si>
  <si>
    <t>本町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</si>
</sst>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yyyy/m/d;@"/>
    <numFmt numFmtId="178" formatCode="#,##0_ "/>
    <numFmt numFmtId="179" formatCode="0_ "/>
    <numFmt numFmtId="180" formatCode="m&quot;月&quot;d&quot;日&quot;;@"/>
  </numFmts>
  <fonts count="73">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indexed="8"/>
      <name val="UD デジタル 教科書体 NP-R"/>
      <family val="1"/>
      <charset val="128"/>
    </font>
    <font>
      <sz val="12"/>
      <color indexed="8"/>
      <name val="UD デジタル 教科書体 NP-R"/>
      <family val="1"/>
      <charset val="128"/>
    </font>
    <font>
      <b/>
      <sz val="16"/>
      <color indexed="8"/>
      <name val="UD デジタル 教科書体 NP-R"/>
      <family val="1"/>
      <charset val="128"/>
    </font>
    <font>
      <sz val="10"/>
      <color indexed="8"/>
      <name val="UD デジタル 教科書体 NP-R"/>
      <family val="1"/>
      <charset val="128"/>
    </font>
    <font>
      <b/>
      <sz val="11"/>
      <color indexed="8"/>
      <name val="UD デジタル 教科書体 NP-R"/>
      <family val="1"/>
      <charset val="128"/>
    </font>
    <font>
      <b/>
      <sz val="12"/>
      <color indexed="8"/>
      <name val="UD デジタル 教科書体 NP-R"/>
      <family val="1"/>
      <charset val="128"/>
    </font>
    <font>
      <sz val="11"/>
      <name val="UD デジタル 教科書体 NP-R"/>
      <family val="1"/>
      <charset val="128"/>
    </font>
    <font>
      <b/>
      <sz val="14"/>
      <name val="UD デジタル 教科書体 NP-R"/>
      <family val="1"/>
      <charset val="128"/>
    </font>
    <font>
      <sz val="12"/>
      <name val="UD デジタル 教科書体 NP-R"/>
      <family val="1"/>
      <charset val="128"/>
    </font>
    <font>
      <sz val="24"/>
      <color indexed="8"/>
      <name val="UD デジタル 教科書体 NP-R"/>
      <family val="1"/>
      <charset val="128"/>
    </font>
    <font>
      <sz val="16"/>
      <color indexed="8"/>
      <name val="UD デジタル 教科書体 NP-R"/>
      <family val="1"/>
      <charset val="128"/>
    </font>
    <font>
      <b/>
      <sz val="18"/>
      <color indexed="8"/>
      <name val="UD デジタル 教科書体 NP-R"/>
      <family val="1"/>
      <charset val="128"/>
    </font>
    <font>
      <sz val="18"/>
      <color indexed="8"/>
      <name val="UD デジタル 教科書体 NP-R"/>
      <family val="1"/>
      <charset val="128"/>
    </font>
    <font>
      <b/>
      <sz val="24"/>
      <color indexed="8"/>
      <name val="UD デジタル 教科書体 NP-R"/>
      <family val="1"/>
      <charset val="128"/>
    </font>
    <font>
      <sz val="14"/>
      <color indexed="8"/>
      <name val="UD デジタル 教科書体 NP-R"/>
      <family val="1"/>
      <charset val="128"/>
    </font>
    <font>
      <b/>
      <sz val="14"/>
      <color indexed="8"/>
      <name val="UD デジタル 教科書体 NP-R"/>
      <family val="1"/>
      <charset val="128"/>
    </font>
    <font>
      <b/>
      <sz val="28"/>
      <name val="UD デジタル 教科書体 NP-R"/>
      <family val="1"/>
      <charset val="128"/>
    </font>
    <font>
      <b/>
      <sz val="12"/>
      <name val="UD デジタル 教科書体 NP-R"/>
      <family val="1"/>
      <charset val="128"/>
    </font>
    <font>
      <b/>
      <sz val="10"/>
      <color indexed="8"/>
      <name val="UD デジタル 教科書体 NP-R"/>
      <family val="1"/>
      <charset val="128"/>
    </font>
    <font>
      <b/>
      <sz val="12"/>
      <color indexed="10"/>
      <name val="UD デジタル 教科書体 NP-R"/>
      <family val="1"/>
      <charset val="128"/>
    </font>
    <font>
      <b/>
      <sz val="11"/>
      <name val="UD デジタル 教科書体 NP-R"/>
      <family val="1"/>
      <charset val="128"/>
    </font>
    <font>
      <b/>
      <sz val="20"/>
      <color indexed="8"/>
      <name val="UD デジタル 教科書体 NP-R"/>
      <family val="1"/>
      <charset val="128"/>
    </font>
    <font>
      <u/>
      <sz val="12"/>
      <name val="UD デジタル 教科書体 NP-R"/>
      <family val="1"/>
      <charset val="128"/>
    </font>
    <font>
      <b/>
      <u/>
      <sz val="12"/>
      <name val="UD デジタル 教科書体 NP-R"/>
      <family val="1"/>
      <charset val="128"/>
    </font>
    <font>
      <sz val="11"/>
      <color indexed="48"/>
      <name val="UD デジタル 教科書体 NP-R"/>
      <family val="1"/>
      <charset val="128"/>
    </font>
    <font>
      <b/>
      <sz val="11"/>
      <color indexed="10"/>
      <name val="UD デジタル 教科書体 NP-R"/>
      <family val="1"/>
      <charset val="128"/>
    </font>
    <font>
      <sz val="12"/>
      <color indexed="48"/>
      <name val="UD デジタル 教科書体 NP-R"/>
      <family val="1"/>
      <charset val="128"/>
    </font>
    <font>
      <b/>
      <u/>
      <sz val="12"/>
      <color indexed="10"/>
      <name val="UD デジタル 教科書体 NP-R"/>
      <family val="1"/>
      <charset val="128"/>
    </font>
    <font>
      <i/>
      <sz val="12"/>
      <name val="UD デジタル 教科書体 NP-R"/>
      <family val="1"/>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2"/>
      <color rgb="FF0000FF"/>
      <name val="UD デジタル 教科書体 NP-R"/>
      <family val="1"/>
      <charset val="128"/>
    </font>
    <font>
      <b/>
      <sz val="11"/>
      <color rgb="FF0000FF"/>
      <name val="UD デジタル 教科書体 NP-R"/>
      <family val="1"/>
      <charset val="128"/>
    </font>
    <font>
      <sz val="12"/>
      <color rgb="FF0000FF"/>
      <name val="UD デジタル 教科書体 NP-R"/>
      <family val="1"/>
      <charset val="128"/>
    </font>
    <font>
      <b/>
      <sz val="12"/>
      <color rgb="FFFF0000"/>
      <name val="UD デジタル 教科書体 NP-R"/>
      <family val="1"/>
      <charset val="128"/>
    </font>
    <font>
      <sz val="11"/>
      <color rgb="FFFF0000"/>
      <name val="UD デジタル 教科書体 NP-R"/>
      <family val="1"/>
      <charset val="128"/>
    </font>
    <font>
      <b/>
      <sz val="10"/>
      <color rgb="FF0000FF"/>
      <name val="UD デジタル 教科書体 NP-R"/>
      <family val="1"/>
      <charset val="128"/>
    </font>
    <font>
      <sz val="12"/>
      <color theme="1"/>
      <name val="UD デジタル 教科書体 NP-R"/>
      <family val="1"/>
      <charset val="128"/>
    </font>
    <font>
      <b/>
      <sz val="11"/>
      <color theme="1"/>
      <name val="UD デジタル 教科書体 NP-R"/>
      <family val="1"/>
      <charset val="128"/>
    </font>
    <font>
      <b/>
      <sz val="14"/>
      <color rgb="FF0000FF"/>
      <name val="UD デジタル 教科書体 NP-R"/>
      <family val="1"/>
      <charset val="128"/>
    </font>
    <font>
      <sz val="11"/>
      <color rgb="FF0000FF"/>
      <name val="UD デジタル 教科書体 NP-R"/>
      <family val="1"/>
      <charset val="128"/>
    </font>
    <font>
      <b/>
      <sz val="16"/>
      <color rgb="FF0000FF"/>
      <name val="UD デジタル 教科書体 NP-R"/>
      <family val="1"/>
      <charset val="128"/>
    </font>
    <font>
      <sz val="12"/>
      <color rgb="FFFF0000"/>
      <name val="UD デジタル 教科書体 NP-R"/>
      <family val="1"/>
      <charset val="128"/>
    </font>
    <font>
      <b/>
      <sz val="11"/>
      <color theme="0" tint="-0.499984740745262"/>
      <name val="BIZ UDPゴシック"/>
      <family val="3"/>
      <charset val="128"/>
    </font>
    <font>
      <b/>
      <sz val="12"/>
      <color rgb="FF0000FF"/>
      <name val="BIZ UDPゴシック"/>
      <family val="3"/>
      <charset val="128"/>
    </font>
    <font>
      <b/>
      <sz val="12"/>
      <color theme="1"/>
      <name val="BIZ UDPゴシック"/>
      <family val="3"/>
      <charset val="128"/>
    </font>
    <font>
      <b/>
      <u/>
      <sz val="12"/>
      <color rgb="FFFF0000"/>
      <name val="UD デジタル 教科書体 NP-R"/>
      <family val="1"/>
      <charset val="128"/>
    </font>
    <font>
      <b/>
      <u/>
      <sz val="11"/>
      <color indexed="12"/>
      <name val="UD デジタル 教科書体 NP-R"/>
      <family val="1"/>
      <charset val="128"/>
    </font>
    <font>
      <sz val="11"/>
      <color rgb="FF0000FF"/>
      <name val="BIZ UDPゴシック"/>
      <family val="3"/>
      <charset val="128"/>
    </font>
    <font>
      <sz val="9"/>
      <color rgb="FFFF0000"/>
      <name val="UD デジタル 教科書体 NP-R"/>
      <family val="1"/>
      <charset val="128"/>
    </font>
    <font>
      <sz val="10"/>
      <name val="UD デジタル 教科書体 NP-R"/>
      <family val="1"/>
      <charset val="128"/>
    </font>
    <font>
      <b/>
      <sz val="8"/>
      <name val="BIZ UDPゴシック"/>
      <family val="3"/>
      <charset val="128"/>
    </font>
    <font>
      <sz val="11"/>
      <name val="UD デジタル 教科書体 NP-B"/>
      <family val="1"/>
      <charset val="128"/>
    </font>
    <font>
      <u/>
      <sz val="11"/>
      <color rgb="FFFF0000"/>
      <name val="UD デジタル 教科書体 NP-B"/>
      <family val="1"/>
      <charset val="128"/>
    </font>
    <font>
      <sz val="14"/>
      <color rgb="FFFF0000"/>
      <name val="UD デジタル 教科書体 NP-R"/>
      <family val="1"/>
      <charset val="128"/>
    </font>
    <font>
      <sz val="14"/>
      <color theme="1"/>
      <name val="UD デジタル 教科書体 NP-R"/>
      <family val="1"/>
      <charset val="128"/>
    </font>
    <font>
      <sz val="12"/>
      <color rgb="FFFF0000"/>
      <name val="ＭＳ ゴシック"/>
      <family val="3"/>
      <charset val="128"/>
    </font>
    <font>
      <sz val="14"/>
      <color rgb="FF0000FF"/>
      <name val="UD デジタル 教科書体 NP-R"/>
      <family val="1"/>
      <charset val="128"/>
    </font>
    <font>
      <u/>
      <sz val="11"/>
      <color rgb="FF0000FF"/>
      <name val="UD デジタル 教科書体 NP-B"/>
      <family val="1"/>
      <charset val="128"/>
    </font>
    <font>
      <sz val="10"/>
      <color rgb="FF0000FF"/>
      <name val="UD デジタル 教科書体 NP-R"/>
      <family val="1"/>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FF99FF"/>
        <bgColor indexed="64"/>
      </patternFill>
    </fill>
    <fill>
      <patternFill patternType="solid">
        <fgColor rgb="FFCCFF99"/>
        <bgColor indexed="64"/>
      </patternFill>
    </fill>
    <fill>
      <patternFill patternType="solid">
        <fgColor theme="0" tint="-0.249977111117893"/>
        <bgColor indexed="64"/>
      </patternFill>
    </fill>
    <fill>
      <patternFill patternType="solid">
        <fgColor rgb="FFCCFFFF"/>
        <bgColor indexed="64"/>
      </patternFill>
    </fill>
  </fills>
  <borders count="1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34">
    <xf numFmtId="0" fontId="0" fillId="0" borderId="0" xfId="0">
      <alignment vertical="center"/>
    </xf>
    <xf numFmtId="0" fontId="8" fillId="0" borderId="0" xfId="0" applyFont="1">
      <alignment vertical="center"/>
    </xf>
    <xf numFmtId="0" fontId="7" fillId="0" borderId="0" xfId="0" applyFont="1">
      <alignment vertical="center"/>
    </xf>
    <xf numFmtId="177" fontId="7" fillId="0" borderId="0" xfId="0" applyNumberFormat="1" applyFont="1">
      <alignment vertical="center"/>
    </xf>
    <xf numFmtId="0" fontId="41"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41" fillId="0" borderId="3" xfId="0" applyFont="1" applyBorder="1" applyAlignment="1">
      <alignment horizontal="left" vertical="center"/>
    </xf>
    <xf numFmtId="58" fontId="41" fillId="0" borderId="3" xfId="0" applyNumberFormat="1"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58" fontId="7" fillId="2" borderId="3" xfId="0" applyNumberFormat="1" applyFont="1" applyFill="1" applyBorder="1" applyAlignment="1">
      <alignment horizontal="left" vertical="center"/>
    </xf>
    <xf numFmtId="0" fontId="10" fillId="0" borderId="0" xfId="0" applyFont="1">
      <alignment vertical="center"/>
    </xf>
    <xf numFmtId="58" fontId="9" fillId="0" borderId="4" xfId="0" applyNumberFormat="1" applyFont="1" applyBorder="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7" fillId="2" borderId="9" xfId="0" applyNumberFormat="1" applyFont="1" applyFill="1" applyBorder="1" applyAlignment="1">
      <alignment horizontal="left" vertical="center"/>
    </xf>
    <xf numFmtId="0" fontId="7" fillId="0" borderId="3" xfId="0" applyFont="1" applyBorder="1" applyAlignment="1">
      <alignment horizontal="left" vertical="center"/>
    </xf>
    <xf numFmtId="0" fontId="42" fillId="0" borderId="3" xfId="0" applyFont="1" applyBorder="1" applyAlignment="1">
      <alignment horizontal="left" vertical="center"/>
    </xf>
    <xf numFmtId="176" fontId="7" fillId="0" borderId="3" xfId="0" applyNumberFormat="1" applyFont="1" applyBorder="1" applyAlignment="1">
      <alignment horizontal="right" vertical="center"/>
    </xf>
    <xf numFmtId="178" fontId="7" fillId="0" borderId="0" xfId="0" applyNumberFormat="1" applyFont="1">
      <alignment vertical="center"/>
    </xf>
    <xf numFmtId="3" fontId="7" fillId="0" borderId="0" xfId="0" applyNumberFormat="1" applyFont="1">
      <alignment vertical="center"/>
    </xf>
    <xf numFmtId="0" fontId="42" fillId="0" borderId="3"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41" fillId="0" borderId="0" xfId="0" applyFont="1" applyAlignment="1">
      <alignment horizontal="left" vertical="center"/>
    </xf>
    <xf numFmtId="0" fontId="11" fillId="0" borderId="0" xfId="0" applyFont="1">
      <alignment vertical="center"/>
    </xf>
    <xf numFmtId="58" fontId="7" fillId="2" borderId="5" xfId="0" applyNumberFormat="1" applyFont="1" applyFill="1" applyBorder="1" applyAlignment="1">
      <alignment horizontal="left" vertical="center"/>
    </xf>
    <xf numFmtId="0" fontId="7" fillId="2" borderId="5" xfId="0" applyFont="1" applyFill="1" applyBorder="1" applyAlignment="1">
      <alignment horizontal="left" vertical="center"/>
    </xf>
    <xf numFmtId="58" fontId="7" fillId="2" borderId="6" xfId="0" applyNumberFormat="1" applyFont="1" applyFill="1" applyBorder="1" applyAlignment="1">
      <alignment horizontal="left" vertical="center"/>
    </xf>
    <xf numFmtId="0" fontId="7" fillId="2" borderId="6" xfId="0" applyFont="1" applyFill="1" applyBorder="1" applyAlignment="1">
      <alignment horizontal="left" vertical="center"/>
    </xf>
    <xf numFmtId="58" fontId="7" fillId="2" borderId="7" xfId="0" applyNumberFormat="1" applyFont="1" applyFill="1" applyBorder="1" applyAlignment="1">
      <alignment horizontal="left" vertical="center"/>
    </xf>
    <xf numFmtId="0" fontId="7" fillId="2" borderId="7" xfId="0" applyFont="1" applyFill="1" applyBorder="1" applyAlignment="1">
      <alignment horizontal="left" vertical="center"/>
    </xf>
    <xf numFmtId="58" fontId="7" fillId="2" borderId="8" xfId="0" applyNumberFormat="1" applyFont="1" applyFill="1" applyBorder="1" applyAlignment="1">
      <alignment horizontal="left" vertical="center"/>
    </xf>
    <xf numFmtId="0" fontId="7" fillId="2" borderId="8" xfId="0" applyFont="1" applyFill="1" applyBorder="1" applyAlignment="1">
      <alignment horizontal="left" vertical="center"/>
    </xf>
    <xf numFmtId="176" fontId="43" fillId="0" borderId="1" xfId="0" applyNumberFormat="1"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58" fontId="9" fillId="0" borderId="9" xfId="0" applyNumberFormat="1" applyFont="1" applyBorder="1">
      <alignment vertical="center"/>
    </xf>
    <xf numFmtId="0" fontId="7" fillId="0" borderId="0" xfId="0" applyFont="1" applyAlignment="1">
      <alignment vertical="center" textRotation="255" shrinkToFit="1"/>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3" fillId="0" borderId="22" xfId="0" applyFont="1" applyBorder="1">
      <alignment vertical="center"/>
    </xf>
    <xf numFmtId="0" fontId="44" fillId="0" borderId="0" xfId="0" applyFont="1" applyAlignment="1">
      <alignment horizontal="left" vertical="center" shrinkToFit="1"/>
    </xf>
    <xf numFmtId="0" fontId="13" fillId="0" borderId="16" xfId="0" applyFont="1" applyBorder="1" applyAlignment="1">
      <alignment vertical="center" shrinkToFit="1"/>
    </xf>
    <xf numFmtId="0" fontId="15" fillId="0" borderId="21" xfId="0" applyFont="1" applyBorder="1">
      <alignment vertical="center"/>
    </xf>
    <xf numFmtId="0" fontId="13" fillId="0" borderId="22" xfId="0" applyFont="1" applyBorder="1" applyAlignment="1">
      <alignment vertical="center" shrinkToFit="1"/>
    </xf>
    <xf numFmtId="0" fontId="13" fillId="0" borderId="23" xfId="0" applyFont="1" applyBorder="1" applyAlignment="1">
      <alignment vertical="center" shrinkToFit="1"/>
    </xf>
    <xf numFmtId="0" fontId="16" fillId="0" borderId="0" xfId="0" applyFont="1" applyAlignment="1">
      <alignment horizontal="right" vertical="center" shrinkToFit="1"/>
    </xf>
    <xf numFmtId="0" fontId="16" fillId="0" borderId="0" xfId="0" applyFont="1" applyAlignment="1">
      <alignment horizontal="left" vertical="center" shrinkToFit="1"/>
    </xf>
    <xf numFmtId="0" fontId="15" fillId="0" borderId="17" xfId="0" applyFont="1" applyBorder="1">
      <alignment vertical="center"/>
    </xf>
    <xf numFmtId="0" fontId="15" fillId="0" borderId="0" xfId="0" applyFont="1">
      <alignment vertical="center"/>
    </xf>
    <xf numFmtId="0" fontId="15" fillId="0" borderId="16" xfId="0" applyFont="1" applyBorder="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right" vertical="center"/>
    </xf>
    <xf numFmtId="0" fontId="12" fillId="0" borderId="0" xfId="0" applyFont="1" applyAlignment="1">
      <alignment horizontal="left" vertical="center"/>
    </xf>
    <xf numFmtId="58" fontId="12" fillId="0" borderId="0" xfId="0" applyNumberFormat="1" applyFont="1">
      <alignment vertical="center"/>
    </xf>
    <xf numFmtId="0" fontId="18" fillId="0" borderId="0" xfId="0" applyFont="1">
      <alignment vertical="center"/>
    </xf>
    <xf numFmtId="0" fontId="18" fillId="0" borderId="0" xfId="0" applyFont="1" applyAlignment="1">
      <alignment horizontal="right" vertical="center"/>
    </xf>
    <xf numFmtId="0" fontId="13" fillId="0" borderId="0" xfId="0" applyFont="1" applyAlignment="1">
      <alignment horizontal="right" vertical="center"/>
    </xf>
    <xf numFmtId="0" fontId="21" fillId="0" borderId="0" xfId="0" applyFont="1" applyAlignment="1">
      <alignment horizontal="center" vertical="center"/>
    </xf>
    <xf numFmtId="0" fontId="17" fillId="0" borderId="0" xfId="0" applyFont="1">
      <alignment vertical="center"/>
    </xf>
    <xf numFmtId="0" fontId="22" fillId="0" borderId="0" xfId="0" applyFont="1">
      <alignment vertical="center"/>
    </xf>
    <xf numFmtId="176" fontId="44"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right" vertical="center"/>
    </xf>
    <xf numFmtId="0" fontId="14" fillId="0" borderId="0" xfId="0" applyFont="1">
      <alignment vertical="center"/>
    </xf>
    <xf numFmtId="0" fontId="24" fillId="0" borderId="0" xfId="0" applyFont="1">
      <alignment vertical="center"/>
    </xf>
    <xf numFmtId="0" fontId="13" fillId="0" borderId="0" xfId="0" applyFont="1" applyAlignment="1">
      <alignment horizontal="left" vertical="center"/>
    </xf>
    <xf numFmtId="176" fontId="13" fillId="0" borderId="0" xfId="0" applyNumberFormat="1" applyFont="1" applyAlignment="1">
      <alignment horizontal="center" vertical="center"/>
    </xf>
    <xf numFmtId="0" fontId="24" fillId="0" borderId="0" xfId="0" applyFont="1" applyAlignment="1">
      <alignment horizontal="left" vertical="center"/>
    </xf>
    <xf numFmtId="0" fontId="13" fillId="0" borderId="0" xfId="0" applyFont="1" applyAlignment="1">
      <alignment horizontal="center" vertical="center"/>
    </xf>
    <xf numFmtId="58" fontId="13" fillId="0" borderId="0" xfId="0" applyNumberFormat="1" applyFont="1">
      <alignment vertical="center"/>
    </xf>
    <xf numFmtId="176" fontId="44" fillId="0" borderId="0" xfId="0" applyNumberFormat="1" applyFont="1" applyAlignment="1">
      <alignment horizontal="left" vertical="center"/>
    </xf>
    <xf numFmtId="176" fontId="12" fillId="0" borderId="0" xfId="0" applyNumberFormat="1" applyFont="1" applyAlignment="1">
      <alignment horizontal="left" vertical="center"/>
    </xf>
    <xf numFmtId="0" fontId="25" fillId="0" borderId="0" xfId="0" applyFont="1" applyAlignment="1">
      <alignment horizontal="center" vertical="center"/>
    </xf>
    <xf numFmtId="0" fontId="46" fillId="0" borderId="0" xfId="0" applyFont="1">
      <alignment vertical="center"/>
    </xf>
    <xf numFmtId="0" fontId="17" fillId="0" borderId="27" xfId="0" applyFont="1" applyBorder="1">
      <alignment vertical="center"/>
    </xf>
    <xf numFmtId="0" fontId="17" fillId="0" borderId="9" xfId="0" applyFont="1" applyBorder="1">
      <alignment vertical="center"/>
    </xf>
    <xf numFmtId="0" fontId="13" fillId="0" borderId="9" xfId="0" applyFont="1" applyBorder="1">
      <alignment vertical="center"/>
    </xf>
    <xf numFmtId="0" fontId="16" fillId="0" borderId="0" xfId="0" applyFont="1">
      <alignment vertical="center"/>
    </xf>
    <xf numFmtId="176" fontId="44" fillId="0" borderId="0" xfId="0" applyNumberFormat="1" applyFont="1" applyAlignment="1">
      <alignment horizontal="right" vertical="center"/>
    </xf>
    <xf numFmtId="0" fontId="47" fillId="0" borderId="0" xfId="0" applyFont="1" applyAlignment="1">
      <alignment horizontal="center" vertical="center"/>
    </xf>
    <xf numFmtId="176" fontId="13"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right" vertical="center"/>
    </xf>
    <xf numFmtId="49" fontId="17" fillId="3" borderId="0" xfId="0" applyNumberFormat="1" applyFont="1" applyFill="1" applyAlignment="1">
      <alignment horizontal="right" vertical="center"/>
    </xf>
    <xf numFmtId="0" fontId="15" fillId="0" borderId="3" xfId="0" applyFont="1" applyBorder="1" applyAlignment="1">
      <alignment horizontal="center" vertical="center"/>
    </xf>
    <xf numFmtId="0" fontId="13" fillId="0" borderId="0" xfId="0" applyFont="1" applyAlignment="1">
      <alignment horizontal="distributed" vertical="center"/>
    </xf>
    <xf numFmtId="0" fontId="12" fillId="0" borderId="0" xfId="0" applyFont="1" applyAlignment="1">
      <alignment horizontal="distributed" vertical="center"/>
    </xf>
    <xf numFmtId="176" fontId="17" fillId="0" borderId="0" xfId="0" applyNumberFormat="1" applyFont="1" applyAlignment="1">
      <alignment horizontal="left" vertical="center"/>
    </xf>
    <xf numFmtId="0" fontId="12" fillId="0" borderId="25" xfId="0" applyFont="1" applyBorder="1">
      <alignment vertical="center"/>
    </xf>
    <xf numFmtId="0" fontId="12" fillId="0" borderId="4" xfId="0" applyFont="1" applyBorder="1">
      <alignment vertical="center"/>
    </xf>
    <xf numFmtId="0" fontId="12" fillId="0" borderId="2" xfId="0" applyFont="1" applyBorder="1">
      <alignment vertical="center"/>
    </xf>
    <xf numFmtId="176" fontId="16" fillId="0" borderId="25" xfId="0" applyNumberFormat="1" applyFont="1" applyBorder="1">
      <alignment vertical="center"/>
    </xf>
    <xf numFmtId="176" fontId="16" fillId="0" borderId="4" xfId="0" applyNumberFormat="1" applyFont="1" applyBorder="1">
      <alignment vertical="center"/>
    </xf>
    <xf numFmtId="176" fontId="12" fillId="0" borderId="27" xfId="0" applyNumberFormat="1" applyFont="1" applyBorder="1" applyAlignment="1">
      <alignment horizontal="left" vertical="center"/>
    </xf>
    <xf numFmtId="176" fontId="12" fillId="0" borderId="9" xfId="0" applyNumberFormat="1" applyFont="1" applyBorder="1" applyAlignment="1">
      <alignment horizontal="left" vertical="center"/>
    </xf>
    <xf numFmtId="176" fontId="12" fillId="0" borderId="25" xfId="0" applyNumberFormat="1" applyFont="1" applyBorder="1" applyAlignment="1">
      <alignment horizontal="left" vertical="center"/>
    </xf>
    <xf numFmtId="176" fontId="12" fillId="0" borderId="4" xfId="0" applyNumberFormat="1" applyFont="1" applyBorder="1" applyAlignment="1">
      <alignment horizontal="left" vertical="center"/>
    </xf>
    <xf numFmtId="0" fontId="12" fillId="0" borderId="27" xfId="0" applyFont="1" applyBorder="1">
      <alignment vertical="center"/>
    </xf>
    <xf numFmtId="0" fontId="12" fillId="0" borderId="9" xfId="0" applyFont="1" applyBorder="1">
      <alignment vertical="center"/>
    </xf>
    <xf numFmtId="0" fontId="48" fillId="0" borderId="0" xfId="0" applyFont="1">
      <alignment vertical="center"/>
    </xf>
    <xf numFmtId="0" fontId="20" fillId="0" borderId="0" xfId="0" applyFont="1">
      <alignment vertical="center"/>
    </xf>
    <xf numFmtId="58" fontId="18" fillId="0" borderId="0" xfId="0" applyNumberFormat="1" applyFont="1">
      <alignment vertical="center"/>
    </xf>
    <xf numFmtId="0" fontId="17" fillId="0" borderId="0" xfId="0" applyFont="1" applyAlignment="1">
      <alignment horizontal="left" vertical="center" shrinkToFit="1"/>
    </xf>
    <xf numFmtId="0" fontId="44" fillId="0" borderId="0" xfId="0" applyFont="1" applyAlignment="1">
      <alignment vertical="center" shrinkToFit="1"/>
    </xf>
    <xf numFmtId="0" fontId="46" fillId="0" borderId="0" xfId="0" applyFont="1" applyAlignment="1">
      <alignment horizontal="left" vertical="center"/>
    </xf>
    <xf numFmtId="0" fontId="8" fillId="0" borderId="5" xfId="0" applyFont="1" applyBorder="1" applyAlignment="1">
      <alignment horizontal="left" vertical="center"/>
    </xf>
    <xf numFmtId="0" fontId="32" fillId="0" borderId="0" xfId="0" applyFont="1" applyAlignment="1">
      <alignment horizontal="center" vertical="center"/>
    </xf>
    <xf numFmtId="176" fontId="44" fillId="0" borderId="0" xfId="0" applyNumberFormat="1" applyFont="1">
      <alignment vertical="center"/>
    </xf>
    <xf numFmtId="0" fontId="13" fillId="0" borderId="5" xfId="0" applyFont="1" applyBorder="1" applyAlignment="1">
      <alignment horizontal="center" vertical="center"/>
    </xf>
    <xf numFmtId="0" fontId="13" fillId="0" borderId="29"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center" vertical="center"/>
    </xf>
    <xf numFmtId="0" fontId="49" fillId="0" borderId="0" xfId="0" applyFont="1" applyAlignment="1">
      <alignment vertical="center" shrinkToFit="1"/>
    </xf>
    <xf numFmtId="0" fontId="15" fillId="0" borderId="9" xfId="0" applyFont="1" applyBorder="1" applyAlignment="1">
      <alignment horizontal="left" vertical="center"/>
    </xf>
    <xf numFmtId="0" fontId="15" fillId="0" borderId="9" xfId="0" applyFont="1" applyBorder="1">
      <alignment vertical="center"/>
    </xf>
    <xf numFmtId="0" fontId="15" fillId="0" borderId="0" xfId="0" applyFont="1" applyAlignment="1">
      <alignment horizontal="left" vertical="center"/>
    </xf>
    <xf numFmtId="0" fontId="49" fillId="0" borderId="0" xfId="0" applyFont="1" applyAlignment="1">
      <alignment horizontal="center" vertical="center"/>
    </xf>
    <xf numFmtId="0" fontId="30"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58" fontId="20" fillId="0" borderId="0" xfId="0" applyNumberFormat="1" applyFont="1" applyAlignment="1">
      <alignment horizontal="left" vertical="center"/>
    </xf>
    <xf numFmtId="0" fontId="28"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vertical="center" shrinkToFit="1"/>
    </xf>
    <xf numFmtId="0" fontId="13" fillId="0" borderId="0" xfId="0" applyFont="1" applyAlignment="1">
      <alignment horizontal="left" vertical="center" indent="2"/>
    </xf>
    <xf numFmtId="0" fontId="30" fillId="0" borderId="26" xfId="0" applyFont="1" applyBorder="1">
      <alignment vertical="center"/>
    </xf>
    <xf numFmtId="0" fontId="30" fillId="0" borderId="28" xfId="0" applyFont="1" applyBorder="1">
      <alignment vertical="center"/>
    </xf>
    <xf numFmtId="0" fontId="31" fillId="0" borderId="0" xfId="0" applyFont="1">
      <alignment vertical="center"/>
    </xf>
    <xf numFmtId="0" fontId="29" fillId="0" borderId="0" xfId="0" applyFont="1">
      <alignment vertical="center"/>
    </xf>
    <xf numFmtId="0" fontId="35" fillId="0" borderId="0" xfId="0" applyFont="1">
      <alignment vertical="center"/>
    </xf>
    <xf numFmtId="0" fontId="36" fillId="0" borderId="0" xfId="0" applyFont="1" applyAlignment="1">
      <alignment vertical="center" wrapText="1"/>
    </xf>
    <xf numFmtId="0" fontId="37" fillId="0" borderId="0" xfId="0" applyFont="1">
      <alignment vertical="center"/>
    </xf>
    <xf numFmtId="0" fontId="38" fillId="0" borderId="0" xfId="0" applyFont="1" applyAlignment="1">
      <alignment vertical="center" wrapText="1"/>
    </xf>
    <xf numFmtId="0" fontId="31" fillId="2" borderId="33" xfId="0" applyFont="1" applyFill="1" applyBorder="1">
      <alignment vertical="center"/>
    </xf>
    <xf numFmtId="0" fontId="31" fillId="3" borderId="33" xfId="0" applyFont="1" applyFill="1" applyBorder="1">
      <alignment vertical="center"/>
    </xf>
    <xf numFmtId="0" fontId="44" fillId="0" borderId="33" xfId="0" applyFont="1" applyBorder="1" applyAlignment="1">
      <alignment horizontal="center" vertical="center"/>
    </xf>
    <xf numFmtId="0" fontId="46" fillId="0" borderId="0" xfId="0" applyFont="1" applyAlignment="1">
      <alignment horizontal="center" vertical="center"/>
    </xf>
    <xf numFmtId="0" fontId="43" fillId="0" borderId="0" xfId="0" applyFont="1">
      <alignment vertical="center"/>
    </xf>
    <xf numFmtId="0" fontId="45" fillId="0" borderId="0" xfId="0" applyFont="1" applyAlignment="1">
      <alignment vertical="center" shrinkToFit="1"/>
    </xf>
    <xf numFmtId="0" fontId="45" fillId="0" borderId="0" xfId="0" applyFont="1" applyAlignment="1">
      <alignment horizontal="center" vertical="center" shrinkToFit="1"/>
    </xf>
    <xf numFmtId="58" fontId="44" fillId="0" borderId="0" xfId="0" applyNumberFormat="1" applyFont="1">
      <alignment vertical="center"/>
    </xf>
    <xf numFmtId="0" fontId="44" fillId="0" borderId="0" xfId="0" applyFont="1" applyAlignment="1">
      <alignment horizontal="center" vertical="center"/>
    </xf>
    <xf numFmtId="0" fontId="17" fillId="0" borderId="0" xfId="0" applyFont="1" applyAlignment="1">
      <alignment horizontal="center" vertical="center"/>
    </xf>
    <xf numFmtId="0" fontId="40" fillId="0" borderId="0" xfId="0" applyFont="1">
      <alignment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7" fillId="0" borderId="57" xfId="0" applyFont="1" applyBorder="1">
      <alignment vertical="center"/>
    </xf>
    <xf numFmtId="0" fontId="56" fillId="0" borderId="55" xfId="0" applyFont="1" applyBorder="1">
      <alignment vertical="center"/>
    </xf>
    <xf numFmtId="0" fontId="56" fillId="0" borderId="56" xfId="0" applyFont="1" applyBorder="1">
      <alignment vertical="center"/>
    </xf>
    <xf numFmtId="0" fontId="41" fillId="0" borderId="58" xfId="0" applyFont="1" applyBorder="1" applyAlignment="1">
      <alignment horizontal="left" vertical="center" shrinkToFit="1"/>
    </xf>
    <xf numFmtId="0" fontId="41" fillId="0" borderId="59" xfId="0" applyFont="1" applyBorder="1" applyAlignment="1">
      <alignment horizontal="left" vertical="center" shrinkToFit="1"/>
    </xf>
    <xf numFmtId="0" fontId="41" fillId="0" borderId="60" xfId="0" applyFont="1" applyBorder="1" applyAlignment="1">
      <alignment horizontal="left" vertical="center" shrinkToFit="1"/>
    </xf>
    <xf numFmtId="0" fontId="41" fillId="0" borderId="61" xfId="0" applyFont="1" applyBorder="1" applyAlignment="1">
      <alignment horizontal="left" vertical="center" shrinkToFit="1"/>
    </xf>
    <xf numFmtId="0" fontId="41" fillId="0" borderId="62" xfId="0" applyFont="1" applyBorder="1" applyAlignment="1">
      <alignment horizontal="left" vertical="center" shrinkToFit="1"/>
    </xf>
    <xf numFmtId="58" fontId="41" fillId="0" borderId="62" xfId="0" applyNumberFormat="1" applyFont="1" applyBorder="1" applyAlignment="1">
      <alignment horizontal="left" vertical="center" shrinkToFit="1"/>
    </xf>
    <xf numFmtId="58" fontId="41" fillId="0" borderId="61" xfId="0" applyNumberFormat="1" applyFont="1" applyBorder="1" applyAlignment="1">
      <alignment horizontal="left" vertical="center" shrinkToFit="1"/>
    </xf>
    <xf numFmtId="176" fontId="41" fillId="0" borderId="62" xfId="0" applyNumberFormat="1" applyFont="1" applyBorder="1" applyAlignment="1">
      <alignment horizontal="left" vertical="center" shrinkToFit="1"/>
    </xf>
    <xf numFmtId="0" fontId="57" fillId="0" borderId="64" xfId="0" applyFont="1" applyBorder="1" applyAlignment="1">
      <alignment vertical="center" shrinkToFit="1"/>
    </xf>
    <xf numFmtId="58" fontId="57" fillId="0" borderId="65" xfId="0" applyNumberFormat="1" applyFont="1" applyBorder="1" applyAlignment="1">
      <alignment horizontal="left" vertical="center" shrinkToFit="1"/>
    </xf>
    <xf numFmtId="0" fontId="11" fillId="3" borderId="66" xfId="0" applyFont="1" applyFill="1" applyBorder="1" applyAlignment="1">
      <alignment vertical="center" shrinkToFit="1"/>
    </xf>
    <xf numFmtId="0" fontId="58" fillId="2" borderId="64" xfId="0" applyFont="1" applyFill="1" applyBorder="1" applyAlignment="1">
      <alignment horizontal="left" vertical="center" shrinkToFit="1"/>
    </xf>
    <xf numFmtId="0" fontId="58" fillId="2" borderId="65" xfId="0" applyFont="1" applyFill="1" applyBorder="1" applyAlignment="1">
      <alignment horizontal="left" vertical="center" shrinkToFit="1"/>
    </xf>
    <xf numFmtId="0" fontId="58" fillId="2" borderId="65" xfId="0" applyFont="1" applyFill="1" applyBorder="1" applyAlignment="1">
      <alignment vertical="center" shrinkToFit="1"/>
    </xf>
    <xf numFmtId="0" fontId="58" fillId="2" borderId="64" xfId="0" applyFont="1" applyFill="1" applyBorder="1" applyAlignment="1">
      <alignment vertical="center" shrinkToFit="1"/>
    </xf>
    <xf numFmtId="0" fontId="58" fillId="3" borderId="65" xfId="0" applyFont="1" applyFill="1" applyBorder="1" applyAlignment="1">
      <alignment vertical="center" shrinkToFit="1"/>
    </xf>
    <xf numFmtId="58" fontId="58" fillId="2" borderId="65" xfId="0" applyNumberFormat="1" applyFont="1" applyFill="1" applyBorder="1" applyAlignment="1">
      <alignment horizontal="left" vertical="center" shrinkToFit="1"/>
    </xf>
    <xf numFmtId="0" fontId="58" fillId="2" borderId="66" xfId="0" applyFont="1" applyFill="1" applyBorder="1" applyAlignment="1">
      <alignment vertical="center" shrinkToFit="1"/>
    </xf>
    <xf numFmtId="58" fontId="58" fillId="2" borderId="64" xfId="0" applyNumberFormat="1" applyFont="1" applyFill="1" applyBorder="1" applyAlignment="1">
      <alignment horizontal="left" vertical="center" shrinkToFit="1"/>
    </xf>
    <xf numFmtId="58" fontId="58" fillId="2" borderId="67" xfId="0" applyNumberFormat="1" applyFont="1" applyFill="1" applyBorder="1" applyAlignment="1">
      <alignment horizontal="left" vertical="center" shrinkToFit="1"/>
    </xf>
    <xf numFmtId="0" fontId="8" fillId="0" borderId="25"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55" xfId="0" applyFont="1" applyBorder="1" applyAlignment="1">
      <alignment horizontal="left" vertical="center"/>
    </xf>
    <xf numFmtId="176" fontId="43" fillId="0" borderId="75" xfId="0" applyNumberFormat="1" applyFont="1" applyBorder="1" applyAlignment="1">
      <alignment horizontal="left" vertical="center" wrapText="1"/>
    </xf>
    <xf numFmtId="176" fontId="43" fillId="0" borderId="76" xfId="0" applyNumberFormat="1" applyFont="1" applyBorder="1" applyAlignment="1">
      <alignment horizontal="left" vertical="center" wrapText="1"/>
    </xf>
    <xf numFmtId="58" fontId="7" fillId="2" borderId="77" xfId="0" applyNumberFormat="1" applyFont="1" applyFill="1" applyBorder="1" applyAlignment="1">
      <alignment horizontal="left" vertical="center"/>
    </xf>
    <xf numFmtId="58" fontId="7" fillId="2" borderId="76" xfId="0" applyNumberFormat="1" applyFont="1" applyFill="1" applyBorder="1" applyAlignment="1">
      <alignment horizontal="left" vertical="center"/>
    </xf>
    <xf numFmtId="58" fontId="7" fillId="2" borderId="78" xfId="0" applyNumberFormat="1" applyFont="1" applyFill="1" applyBorder="1" applyAlignment="1">
      <alignment horizontal="left" vertical="center"/>
    </xf>
    <xf numFmtId="0" fontId="7" fillId="2" borderId="79" xfId="0" applyFont="1" applyFill="1" applyBorder="1" applyAlignment="1">
      <alignment horizontal="left" vertical="center"/>
    </xf>
    <xf numFmtId="58" fontId="7" fillId="2" borderId="80" xfId="0" applyNumberFormat="1" applyFont="1" applyFill="1" applyBorder="1" applyAlignment="1">
      <alignment horizontal="left" vertical="center"/>
    </xf>
    <xf numFmtId="0" fontId="7" fillId="2" borderId="81" xfId="0" applyFont="1" applyFill="1" applyBorder="1" applyAlignment="1">
      <alignment horizontal="left" vertical="center"/>
    </xf>
    <xf numFmtId="58" fontId="7" fillId="2" borderId="82" xfId="0" applyNumberFormat="1" applyFont="1" applyFill="1" applyBorder="1" applyAlignment="1">
      <alignment horizontal="left" vertical="center"/>
    </xf>
    <xf numFmtId="0" fontId="7" fillId="2" borderId="83" xfId="0" applyFont="1" applyFill="1" applyBorder="1" applyAlignment="1">
      <alignment horizontal="left" vertical="center"/>
    </xf>
    <xf numFmtId="58" fontId="7" fillId="2" borderId="84" xfId="0" applyNumberFormat="1" applyFont="1" applyFill="1" applyBorder="1" applyAlignment="1">
      <alignment horizontal="left" vertical="center"/>
    </xf>
    <xf numFmtId="58" fontId="7" fillId="2" borderId="85" xfId="0" applyNumberFormat="1" applyFont="1" applyFill="1" applyBorder="1" applyAlignment="1">
      <alignment horizontal="left" vertical="center"/>
    </xf>
    <xf numFmtId="0" fontId="7" fillId="2" borderId="85" xfId="0" applyFont="1" applyFill="1" applyBorder="1" applyAlignment="1">
      <alignment horizontal="left" vertical="center"/>
    </xf>
    <xf numFmtId="0" fontId="7" fillId="2" borderId="85" xfId="0" applyFont="1" applyFill="1" applyBorder="1" applyAlignment="1">
      <alignment horizontal="left" vertical="center" wrapText="1"/>
    </xf>
    <xf numFmtId="0" fontId="7" fillId="2" borderId="86" xfId="0" applyFont="1" applyFill="1" applyBorder="1" applyAlignment="1">
      <alignment horizontal="left" vertical="center"/>
    </xf>
    <xf numFmtId="0" fontId="15" fillId="0" borderId="20" xfId="0" applyFont="1" applyBorder="1">
      <alignment vertical="center"/>
    </xf>
    <xf numFmtId="0" fontId="15" fillId="0" borderId="18" xfId="0" applyFont="1" applyBorder="1">
      <alignment vertical="center"/>
    </xf>
    <xf numFmtId="0" fontId="15" fillId="0" borderId="19" xfId="0" applyFont="1" applyBorder="1">
      <alignment vertical="center"/>
    </xf>
    <xf numFmtId="0" fontId="56" fillId="0" borderId="54" xfId="0" applyFont="1" applyBorder="1">
      <alignment vertical="center"/>
    </xf>
    <xf numFmtId="0" fontId="32" fillId="0" borderId="0" xfId="0" applyFont="1" applyAlignment="1">
      <alignment horizontal="left" vertical="center" shrinkToFit="1"/>
    </xf>
    <xf numFmtId="0" fontId="52" fillId="0" borderId="0" xfId="0" applyFont="1">
      <alignment vertical="center"/>
    </xf>
    <xf numFmtId="0" fontId="52"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13" fillId="0" borderId="0" xfId="0" applyFont="1" applyAlignment="1">
      <alignment vertical="center" shrinkToFit="1"/>
    </xf>
    <xf numFmtId="0" fontId="7" fillId="4" borderId="11" xfId="0" applyFont="1" applyFill="1" applyBorder="1" applyAlignment="1">
      <alignment horizontal="center" vertical="center" textRotation="255"/>
    </xf>
    <xf numFmtId="0" fontId="7" fillId="4" borderId="53" xfId="0" applyFont="1" applyFill="1" applyBorder="1" applyAlignment="1">
      <alignment horizontal="center" vertical="center"/>
    </xf>
    <xf numFmtId="0" fontId="7" fillId="4" borderId="63" xfId="0" applyFont="1" applyFill="1" applyBorder="1" applyAlignment="1">
      <alignment horizontal="center" vertical="center"/>
    </xf>
    <xf numFmtId="0" fontId="43" fillId="4" borderId="14" xfId="0" applyFont="1" applyFill="1" applyBorder="1" applyAlignment="1">
      <alignment horizontal="center" vertical="center"/>
    </xf>
    <xf numFmtId="0" fontId="7" fillId="0" borderId="95" xfId="0" applyFont="1" applyBorder="1">
      <alignment vertical="center"/>
    </xf>
    <xf numFmtId="0" fontId="58" fillId="2" borderId="96" xfId="0" applyFont="1" applyFill="1" applyBorder="1" applyAlignment="1">
      <alignment horizontal="left" vertical="center" shrinkToFit="1"/>
    </xf>
    <xf numFmtId="0" fontId="41" fillId="0" borderId="97" xfId="0" applyFont="1" applyBorder="1" applyAlignment="1">
      <alignment horizontal="left" vertical="center" shrinkToFit="1"/>
    </xf>
    <xf numFmtId="0" fontId="41" fillId="0" borderId="98" xfId="0" applyFont="1" applyBorder="1" applyAlignment="1">
      <alignment horizontal="left" vertical="center" shrinkToFit="1"/>
    </xf>
    <xf numFmtId="0" fontId="58" fillId="2" borderId="96" xfId="0" applyFont="1" applyFill="1" applyBorder="1" applyAlignment="1">
      <alignment vertical="center" shrinkToFit="1"/>
    </xf>
    <xf numFmtId="0" fontId="56" fillId="0" borderId="95" xfId="0" applyFont="1" applyBorder="1">
      <alignment vertical="center"/>
    </xf>
    <xf numFmtId="0" fontId="58" fillId="2" borderId="67" xfId="0" applyFont="1" applyFill="1" applyBorder="1" applyAlignment="1">
      <alignment vertical="center" shrinkToFit="1"/>
    </xf>
    <xf numFmtId="0" fontId="58" fillId="3" borderId="96" xfId="0" applyFont="1" applyFill="1" applyBorder="1" applyAlignment="1">
      <alignment vertical="center" shrinkToFit="1"/>
    </xf>
    <xf numFmtId="176" fontId="41" fillId="0" borderId="61" xfId="0" applyNumberFormat="1" applyFont="1" applyBorder="1" applyAlignment="1">
      <alignment horizontal="left" vertical="center" shrinkToFit="1"/>
    </xf>
    <xf numFmtId="0" fontId="43" fillId="3" borderId="54" xfId="0" applyFont="1" applyFill="1" applyBorder="1">
      <alignment vertical="center"/>
    </xf>
    <xf numFmtId="0" fontId="58" fillId="3" borderId="68" xfId="0" applyFont="1" applyFill="1" applyBorder="1" applyAlignment="1">
      <alignment vertical="center" shrinkToFit="1"/>
    </xf>
    <xf numFmtId="0" fontId="41" fillId="3" borderId="58" xfId="0" applyFont="1" applyFill="1" applyBorder="1" applyAlignment="1">
      <alignment horizontal="left" vertical="center" shrinkToFit="1"/>
    </xf>
    <xf numFmtId="0" fontId="56" fillId="0" borderId="57" xfId="0" applyFont="1" applyBorder="1">
      <alignment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8" fillId="4" borderId="3" xfId="0" applyFont="1" applyFill="1" applyBorder="1" applyAlignment="1">
      <alignment horizontal="center" vertical="center"/>
    </xf>
    <xf numFmtId="0" fontId="41" fillId="4" borderId="3" xfId="0" applyFont="1" applyFill="1" applyBorder="1" applyAlignment="1">
      <alignment horizontal="center" vertical="center"/>
    </xf>
    <xf numFmtId="0" fontId="44" fillId="0" borderId="0" xfId="0" applyFont="1" applyAlignment="1">
      <alignment horizontal="center" vertical="center" shrinkToFit="1"/>
    </xf>
    <xf numFmtId="0" fontId="60" fillId="0" borderId="0" xfId="1" applyFont="1" applyAlignment="1" applyProtection="1">
      <alignment vertical="center"/>
    </xf>
    <xf numFmtId="0" fontId="32" fillId="0" borderId="0" xfId="0" applyFont="1">
      <alignment vertical="center"/>
    </xf>
    <xf numFmtId="0" fontId="20" fillId="0" borderId="0" xfId="0" applyFont="1" applyAlignment="1">
      <alignment horizontal="center" vertical="center"/>
    </xf>
    <xf numFmtId="0" fontId="61" fillId="0" borderId="0" xfId="0" applyFont="1">
      <alignment vertical="center"/>
    </xf>
    <xf numFmtId="58" fontId="46" fillId="0" borderId="0" xfId="0" applyNumberFormat="1" applyFont="1" applyAlignment="1">
      <alignment horizontal="left" vertical="center"/>
    </xf>
    <xf numFmtId="0" fontId="41" fillId="0" borderId="60" xfId="0" applyFont="1" applyFill="1" applyBorder="1" applyAlignment="1">
      <alignment horizontal="left" vertical="center" shrinkToFit="1"/>
    </xf>
    <xf numFmtId="0" fontId="45" fillId="0" borderId="0" xfId="0" applyFont="1" applyAlignment="1">
      <alignment vertical="center" shrinkToFit="1"/>
    </xf>
    <xf numFmtId="0" fontId="44"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49" fillId="0" borderId="9" xfId="0" applyFont="1" applyBorder="1" applyAlignment="1">
      <alignment vertical="center" shrinkToFit="1"/>
    </xf>
    <xf numFmtId="0" fontId="62" fillId="0" borderId="0" xfId="0" applyFont="1" applyAlignment="1">
      <alignment horizontal="right" vertical="center"/>
    </xf>
    <xf numFmtId="0" fontId="63" fillId="0" borderId="17" xfId="0" applyFont="1" applyBorder="1">
      <alignment vertical="center"/>
    </xf>
    <xf numFmtId="0" fontId="63" fillId="0" borderId="20" xfId="0" applyFont="1" applyBorder="1">
      <alignment vertical="center"/>
    </xf>
    <xf numFmtId="58" fontId="44" fillId="0" borderId="0" xfId="0" applyNumberFormat="1" applyFont="1" applyFill="1" applyAlignment="1">
      <alignment horizontal="center" vertical="center" shrinkToFit="1"/>
    </xf>
    <xf numFmtId="0" fontId="17" fillId="0" borderId="0" xfId="0" applyFont="1" applyFill="1" applyAlignment="1">
      <alignment horizontal="left" vertical="center" shrinkToFit="1"/>
    </xf>
    <xf numFmtId="0" fontId="17" fillId="0" borderId="0" xfId="0" applyFont="1" applyFill="1" applyAlignment="1">
      <alignment vertical="center" shrinkToFit="1"/>
    </xf>
    <xf numFmtId="0" fontId="44" fillId="0" borderId="0" xfId="0" applyFont="1" applyAlignment="1">
      <alignment vertical="center" shrinkToFit="1"/>
    </xf>
    <xf numFmtId="0" fontId="47"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58" fontId="11" fillId="2" borderId="67" xfId="0" applyNumberFormat="1" applyFont="1" applyFill="1" applyBorder="1" applyAlignment="1">
      <alignment horizontal="left" vertical="center" shrinkToFit="1"/>
    </xf>
    <xf numFmtId="0" fontId="55" fillId="0" borderId="0" xfId="0" applyFont="1" applyAlignment="1">
      <alignment horizontal="center" vertical="center"/>
    </xf>
    <xf numFmtId="0" fontId="60" fillId="5" borderId="94" xfId="1" applyFont="1" applyFill="1" applyBorder="1" applyAlignment="1" applyProtection="1">
      <alignment vertical="center" wrapText="1"/>
    </xf>
    <xf numFmtId="0" fontId="60" fillId="6" borderId="31" xfId="1" applyFont="1" applyFill="1" applyBorder="1" applyAlignment="1" applyProtection="1">
      <alignment vertical="center" wrapText="1"/>
    </xf>
    <xf numFmtId="0" fontId="60" fillId="0" borderId="31" xfId="1" applyFont="1" applyFill="1" applyBorder="1" applyAlignment="1" applyProtection="1">
      <alignment vertical="center" wrapText="1"/>
    </xf>
    <xf numFmtId="0" fontId="60" fillId="6" borderId="92" xfId="1" applyFont="1" applyFill="1" applyBorder="1" applyAlignment="1" applyProtection="1">
      <alignment vertical="center"/>
    </xf>
    <xf numFmtId="0" fontId="60" fillId="0" borderId="94" xfId="1" applyFont="1" applyFill="1" applyBorder="1" applyAlignment="1" applyProtection="1">
      <alignment vertical="center" wrapText="1"/>
    </xf>
    <xf numFmtId="0" fontId="60" fillId="0" borderId="100" xfId="1" applyFont="1" applyFill="1" applyBorder="1" applyAlignment="1" applyProtection="1">
      <alignment vertical="center" wrapText="1"/>
    </xf>
    <xf numFmtId="0" fontId="60" fillId="0" borderId="31" xfId="1" applyFont="1" applyFill="1" applyBorder="1" applyAlignment="1" applyProtection="1">
      <alignment horizontal="left" vertical="center" wrapText="1"/>
    </xf>
    <xf numFmtId="0" fontId="60" fillId="6" borderId="31" xfId="1" applyFont="1" applyFill="1" applyBorder="1" applyAlignment="1" applyProtection="1">
      <alignment horizontal="left" vertical="center" wrapText="1"/>
    </xf>
    <xf numFmtId="0" fontId="60" fillId="4" borderId="30" xfId="1" applyFont="1" applyFill="1" applyBorder="1" applyAlignment="1" applyProtection="1">
      <alignment horizontal="center" vertical="center" wrapText="1"/>
    </xf>
    <xf numFmtId="0" fontId="60" fillId="4" borderId="31" xfId="1" applyFont="1" applyFill="1" applyBorder="1" applyAlignment="1" applyProtection="1">
      <alignment horizontal="center" vertical="center" wrapText="1"/>
    </xf>
    <xf numFmtId="0" fontId="60" fillId="0" borderId="93" xfId="1" applyFont="1" applyFill="1" applyBorder="1" applyAlignment="1" applyProtection="1">
      <alignment vertical="center" wrapText="1"/>
    </xf>
    <xf numFmtId="0" fontId="0"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Fill="1" applyAlignment="1">
      <alignment vertical="center" wrapText="1"/>
    </xf>
    <xf numFmtId="0" fontId="32" fillId="0" borderId="0" xfId="0" applyFont="1" applyAlignment="1">
      <alignment horizontal="center" vertical="center" wrapText="1"/>
    </xf>
    <xf numFmtId="0" fontId="60" fillId="0" borderId="104" xfId="1" applyFont="1" applyFill="1" applyBorder="1" applyAlignment="1" applyProtection="1">
      <alignment horizontal="left" vertical="center" wrapText="1"/>
    </xf>
    <xf numFmtId="0" fontId="50" fillId="0" borderId="3" xfId="1" applyFont="1" applyFill="1" applyBorder="1" applyAlignment="1" applyProtection="1">
      <alignment vertical="center" shrinkToFit="1"/>
    </xf>
    <xf numFmtId="0" fontId="50" fillId="0" borderId="105" xfId="1" applyFont="1" applyFill="1" applyBorder="1" applyAlignment="1" applyProtection="1">
      <alignment vertical="center" shrinkToFit="1"/>
    </xf>
    <xf numFmtId="0" fontId="60" fillId="6" borderId="104" xfId="1" applyFont="1" applyFill="1" applyBorder="1" applyAlignment="1" applyProtection="1">
      <alignment horizontal="left" vertical="center" wrapText="1"/>
    </xf>
    <xf numFmtId="0" fontId="20" fillId="6" borderId="3" xfId="1" applyFont="1" applyFill="1" applyBorder="1" applyAlignment="1" applyProtection="1">
      <alignment vertical="center" shrinkToFit="1"/>
    </xf>
    <xf numFmtId="0" fontId="20" fillId="6" borderId="105" xfId="1" applyFont="1" applyFill="1" applyBorder="1" applyAlignment="1" applyProtection="1">
      <alignment vertical="center" shrinkToFit="1"/>
    </xf>
    <xf numFmtId="0" fontId="50" fillId="6" borderId="3" xfId="1" applyFont="1" applyFill="1" applyBorder="1" applyAlignment="1" applyProtection="1">
      <alignment vertical="center" shrinkToFit="1"/>
    </xf>
    <xf numFmtId="0" fontId="50" fillId="6" borderId="105" xfId="1" applyFont="1" applyFill="1" applyBorder="1" applyAlignment="1" applyProtection="1">
      <alignment vertical="center" shrinkToFit="1"/>
    </xf>
    <xf numFmtId="0" fontId="60" fillId="0" borderId="104" xfId="1" applyFont="1" applyFill="1" applyBorder="1" applyAlignment="1" applyProtection="1">
      <alignment vertical="center" wrapText="1"/>
    </xf>
    <xf numFmtId="0" fontId="60" fillId="6" borderId="104" xfId="1" applyFont="1" applyFill="1" applyBorder="1" applyAlignment="1" applyProtection="1">
      <alignment vertical="center" wrapText="1"/>
    </xf>
    <xf numFmtId="0" fontId="20" fillId="0" borderId="3" xfId="1" applyFont="1" applyFill="1" applyBorder="1" applyAlignment="1" applyProtection="1">
      <alignment vertical="center" shrinkToFit="1"/>
    </xf>
    <xf numFmtId="0" fontId="20" fillId="0" borderId="105" xfId="1" applyFont="1" applyFill="1" applyBorder="1" applyAlignment="1" applyProtection="1">
      <alignment vertical="center" shrinkToFit="1"/>
    </xf>
    <xf numFmtId="0" fontId="18" fillId="6" borderId="3" xfId="0" applyFont="1" applyFill="1" applyBorder="1" applyAlignment="1">
      <alignment vertical="center"/>
    </xf>
    <xf numFmtId="0" fontId="18" fillId="6" borderId="105" xfId="0" applyFont="1" applyFill="1" applyBorder="1" applyAlignment="1">
      <alignment vertical="center"/>
    </xf>
    <xf numFmtId="0" fontId="60" fillId="6" borderId="104" xfId="1" applyFont="1" applyFill="1" applyBorder="1" applyAlignment="1" applyProtection="1">
      <alignment vertical="center"/>
    </xf>
    <xf numFmtId="0" fontId="60" fillId="5" borderId="104" xfId="1" applyFont="1" applyFill="1" applyBorder="1" applyAlignment="1" applyProtection="1">
      <alignment vertical="center" wrapText="1"/>
    </xf>
    <xf numFmtId="0" fontId="50" fillId="5" borderId="3" xfId="1" applyFont="1" applyFill="1" applyBorder="1" applyAlignment="1" applyProtection="1">
      <alignment vertical="center" shrinkToFit="1"/>
    </xf>
    <xf numFmtId="0" fontId="50" fillId="5" borderId="105" xfId="1" applyFont="1" applyFill="1" applyBorder="1" applyAlignment="1" applyProtection="1">
      <alignment vertical="center" shrinkToFit="1"/>
    </xf>
    <xf numFmtId="0" fontId="60" fillId="5" borderId="106" xfId="1" applyFont="1" applyFill="1" applyBorder="1" applyAlignment="1" applyProtection="1">
      <alignment vertical="center" wrapText="1"/>
    </xf>
    <xf numFmtId="0" fontId="50" fillId="5" borderId="107" xfId="1" applyFont="1" applyFill="1" applyBorder="1" applyAlignment="1" applyProtection="1">
      <alignment vertical="center" shrinkToFit="1"/>
    </xf>
    <xf numFmtId="0" fontId="50" fillId="5" borderId="108" xfId="1" applyFont="1" applyFill="1" applyBorder="1" applyAlignment="1" applyProtection="1">
      <alignment vertical="center" shrinkToFit="1"/>
    </xf>
    <xf numFmtId="0" fontId="19" fillId="0" borderId="0" xfId="0" applyFont="1" applyFill="1" applyAlignment="1">
      <alignment horizontal="center" vertical="center" wrapText="1"/>
    </xf>
    <xf numFmtId="0" fontId="18" fillId="0" borderId="0" xfId="0" applyFont="1" applyFill="1">
      <alignment vertical="center"/>
    </xf>
    <xf numFmtId="0" fontId="65" fillId="0" borderId="0" xfId="0" applyFont="1">
      <alignment vertical="center"/>
    </xf>
    <xf numFmtId="0" fontId="32" fillId="0" borderId="0" xfId="0" applyFont="1" applyFill="1" applyAlignment="1">
      <alignment horizontal="center" vertical="center" wrapText="1"/>
    </xf>
    <xf numFmtId="0" fontId="0" fillId="0" borderId="0" xfId="0" applyFont="1" applyAlignment="1">
      <alignment horizontal="center" vertical="center"/>
    </xf>
    <xf numFmtId="0" fontId="60" fillId="6" borderId="30" xfId="1" applyFont="1" applyFill="1" applyBorder="1" applyAlignment="1" applyProtection="1">
      <alignment vertical="center" wrapText="1"/>
    </xf>
    <xf numFmtId="0" fontId="67" fillId="0" borderId="1" xfId="1" applyFont="1" applyFill="1" applyBorder="1" applyAlignment="1" applyProtection="1">
      <alignment horizontal="center" vertical="center" shrinkToFit="1"/>
    </xf>
    <xf numFmtId="0" fontId="67" fillId="6" borderId="1" xfId="1" applyFont="1" applyFill="1" applyBorder="1" applyAlignment="1" applyProtection="1">
      <alignment horizontal="center" vertical="center" shrinkToFit="1"/>
    </xf>
    <xf numFmtId="0" fontId="68" fillId="0" borderId="1" xfId="1" applyFont="1" applyFill="1" applyBorder="1" applyAlignment="1" applyProtection="1">
      <alignment horizontal="center" vertical="center" shrinkToFit="1"/>
    </xf>
    <xf numFmtId="0" fontId="68" fillId="6" borderId="1" xfId="1" applyFont="1" applyFill="1" applyBorder="1" applyAlignment="1" applyProtection="1">
      <alignment horizontal="center" vertical="center" shrinkToFit="1"/>
    </xf>
    <xf numFmtId="0" fontId="68" fillId="5" borderId="1" xfId="1" applyFont="1" applyFill="1" applyBorder="1" applyAlignment="1" applyProtection="1">
      <alignment horizontal="center" vertical="center" shrinkToFit="1"/>
    </xf>
    <xf numFmtId="0" fontId="68" fillId="5" borderId="110" xfId="1" applyFont="1" applyFill="1" applyBorder="1" applyAlignment="1" applyProtection="1">
      <alignment horizontal="center" vertical="center" shrinkToFit="1"/>
    </xf>
    <xf numFmtId="0" fontId="47" fillId="0" borderId="0" xfId="0" applyFont="1" applyFill="1" applyAlignment="1">
      <alignment horizontal="center" vertical="center" wrapText="1"/>
    </xf>
    <xf numFmtId="0" fontId="55" fillId="0" borderId="0" xfId="0" applyFont="1" applyAlignment="1">
      <alignment horizontal="center" vertical="center" wrapText="1"/>
    </xf>
    <xf numFmtId="0" fontId="69" fillId="0" borderId="0" xfId="0" applyFont="1" applyAlignment="1">
      <alignment horizontal="center" vertical="center"/>
    </xf>
    <xf numFmtId="0" fontId="55" fillId="6" borderId="114" xfId="1" applyFont="1" applyFill="1" applyBorder="1" applyAlignment="1" applyProtection="1">
      <alignment horizontal="center" vertical="center" shrinkToFit="1"/>
    </xf>
    <xf numFmtId="0" fontId="55" fillId="0" borderId="114" xfId="1" applyFont="1" applyFill="1" applyBorder="1" applyAlignment="1" applyProtection="1">
      <alignment horizontal="center" vertical="center" shrinkToFit="1"/>
    </xf>
    <xf numFmtId="0" fontId="55" fillId="5" borderId="114" xfId="1" applyFont="1" applyFill="1" applyBorder="1" applyAlignment="1" applyProtection="1">
      <alignment horizontal="center" vertical="center" shrinkToFit="1"/>
    </xf>
    <xf numFmtId="0" fontId="55" fillId="5" borderId="112" xfId="1" applyFont="1" applyFill="1" applyBorder="1" applyAlignment="1" applyProtection="1">
      <alignment horizontal="center" vertical="center" shrinkToFit="1"/>
    </xf>
    <xf numFmtId="0" fontId="70" fillId="0" borderId="1" xfId="1" applyFont="1" applyFill="1" applyBorder="1" applyAlignment="1" applyProtection="1">
      <alignment horizontal="center" vertical="center" shrinkToFit="1"/>
    </xf>
    <xf numFmtId="0" fontId="13" fillId="0" borderId="0" xfId="0" applyFont="1" applyFill="1">
      <alignment vertical="center"/>
    </xf>
    <xf numFmtId="0" fontId="13" fillId="0" borderId="0" xfId="0" applyFont="1" applyFill="1" applyAlignment="1">
      <alignment horizontal="left" vertical="center"/>
    </xf>
    <xf numFmtId="0" fontId="50" fillId="0" borderId="118" xfId="1" applyFont="1" applyFill="1" applyBorder="1" applyAlignment="1" applyProtection="1">
      <alignment horizontal="right" vertical="center" shrinkToFit="1"/>
    </xf>
    <xf numFmtId="0" fontId="60" fillId="0" borderId="104" xfId="1" applyFont="1" applyFill="1" applyBorder="1" applyAlignment="1" applyProtection="1">
      <alignment horizontal="right" vertical="center" wrapText="1"/>
    </xf>
    <xf numFmtId="0" fontId="20" fillId="6" borderId="114" xfId="1" applyFont="1" applyFill="1" applyBorder="1" applyAlignment="1" applyProtection="1">
      <alignment horizontal="center" vertical="center" shrinkToFit="1"/>
    </xf>
    <xf numFmtId="0" fontId="44"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distributed"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44" fillId="0" borderId="0" xfId="0" applyFont="1" applyAlignment="1">
      <alignment horizontal="right" vertical="center"/>
    </xf>
    <xf numFmtId="0" fontId="13" fillId="0" borderId="0" xfId="0" applyFont="1" applyAlignment="1">
      <alignment horizontal="right" vertical="center"/>
    </xf>
    <xf numFmtId="0" fontId="13" fillId="0" borderId="0" xfId="0" applyFont="1">
      <alignment vertical="center"/>
    </xf>
    <xf numFmtId="58" fontId="44" fillId="0" borderId="0" xfId="0" applyNumberFormat="1" applyFont="1" applyAlignment="1">
      <alignment vertical="center" shrinkToFit="1"/>
    </xf>
    <xf numFmtId="0" fontId="26" fillId="0" borderId="0" xfId="0" applyFont="1" applyAlignment="1">
      <alignment horizontal="left" vertical="center"/>
    </xf>
    <xf numFmtId="0" fontId="29" fillId="0" borderId="0" xfId="0" applyFont="1" applyAlignment="1">
      <alignment horizontal="left" vertical="center" shrinkToFit="1"/>
    </xf>
    <xf numFmtId="58" fontId="46" fillId="0" borderId="0" xfId="0" applyNumberFormat="1" applyFont="1" applyAlignment="1">
      <alignment horizontal="distributed" vertical="center" wrapText="1" shrinkToFit="1"/>
    </xf>
    <xf numFmtId="0" fontId="21" fillId="0" borderId="0" xfId="0" applyFont="1" applyAlignment="1">
      <alignment horizontal="left" vertical="center"/>
    </xf>
    <xf numFmtId="0" fontId="21" fillId="0" borderId="0" xfId="0" applyFont="1" applyAlignment="1">
      <alignment horizontal="distributed" vertical="center"/>
    </xf>
    <xf numFmtId="0" fontId="60" fillId="0" borderId="123" xfId="1" applyFont="1" applyFill="1" applyBorder="1" applyAlignment="1" applyProtection="1">
      <alignment horizontal="left" vertical="center" wrapText="1"/>
    </xf>
    <xf numFmtId="0" fontId="60" fillId="6" borderId="32" xfId="1" applyFont="1" applyFill="1" applyBorder="1" applyAlignment="1" applyProtection="1">
      <alignment vertical="center" wrapText="1"/>
    </xf>
    <xf numFmtId="0" fontId="60" fillId="0" borderId="126" xfId="1" applyFont="1" applyFill="1" applyBorder="1" applyAlignment="1" applyProtection="1">
      <alignment vertical="center" wrapText="1"/>
    </xf>
    <xf numFmtId="0" fontId="44" fillId="0" borderId="0" xfId="0" applyFont="1" applyAlignment="1">
      <alignment vertical="center" shrinkToFit="1"/>
    </xf>
    <xf numFmtId="176" fontId="44" fillId="0" borderId="0" xfId="0" applyNumberFormat="1" applyFont="1" applyAlignment="1">
      <alignment horizontal="left" vertical="center" indent="1" shrinkToFit="1"/>
    </xf>
    <xf numFmtId="0" fontId="13" fillId="0" borderId="0" xfId="0" applyFont="1" applyAlignment="1">
      <alignment horizontal="distributed" vertical="center"/>
    </xf>
    <xf numFmtId="0" fontId="13" fillId="0" borderId="0" xfId="0" applyFont="1" applyAlignment="1">
      <alignment horizontal="left" vertical="center"/>
    </xf>
    <xf numFmtId="0" fontId="13" fillId="0" borderId="0" xfId="0" applyFont="1">
      <alignment vertical="center"/>
    </xf>
    <xf numFmtId="0" fontId="32" fillId="7" borderId="102" xfId="0" applyFont="1" applyFill="1" applyBorder="1" applyAlignment="1">
      <alignment horizontal="center" vertical="center" wrapText="1"/>
    </xf>
    <xf numFmtId="0" fontId="32" fillId="7" borderId="101" xfId="0" applyFont="1" applyFill="1" applyBorder="1" applyAlignment="1">
      <alignment horizontal="center" vertical="center"/>
    </xf>
    <xf numFmtId="0" fontId="32" fillId="7" borderId="103" xfId="0" applyFont="1" applyFill="1" applyBorder="1" applyAlignment="1">
      <alignment horizontal="center" vertical="center" wrapText="1"/>
    </xf>
    <xf numFmtId="0" fontId="53" fillId="0" borderId="0" xfId="0" applyFont="1">
      <alignment vertical="center"/>
    </xf>
    <xf numFmtId="0" fontId="46" fillId="0" borderId="0" xfId="0" applyFont="1" applyAlignment="1">
      <alignment horizontal="right" vertical="center"/>
    </xf>
    <xf numFmtId="0" fontId="13" fillId="0" borderId="0" xfId="0" applyFont="1">
      <alignment vertical="center"/>
    </xf>
    <xf numFmtId="0" fontId="13" fillId="0" borderId="3" xfId="0" applyFont="1" applyBorder="1" applyAlignment="1">
      <alignment horizontal="center" vertical="center"/>
    </xf>
    <xf numFmtId="0" fontId="13" fillId="0" borderId="0" xfId="0" applyFont="1" applyAlignment="1">
      <alignment horizontal="right" vertical="center"/>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20" fillId="0" borderId="3" xfId="0" applyFont="1" applyBorder="1" applyAlignment="1">
      <alignment horizontal="center" vertical="center"/>
    </xf>
    <xf numFmtId="0" fontId="44" fillId="0" borderId="9" xfId="0" applyFont="1" applyFill="1" applyBorder="1" applyAlignment="1">
      <alignment horizontal="center" vertical="center"/>
    </xf>
    <xf numFmtId="0" fontId="72" fillId="0" borderId="9" xfId="0" applyFont="1" applyBorder="1" applyAlignment="1">
      <alignment horizontal="right" vertical="center"/>
    </xf>
    <xf numFmtId="0" fontId="17" fillId="2" borderId="3" xfId="0" applyFont="1" applyFill="1" applyBorder="1" applyAlignment="1">
      <alignment vertical="center" shrinkToFit="1"/>
    </xf>
    <xf numFmtId="0" fontId="60" fillId="5" borderId="126" xfId="1" applyFont="1" applyFill="1" applyBorder="1" applyAlignment="1" applyProtection="1">
      <alignment vertical="center" wrapText="1"/>
    </xf>
    <xf numFmtId="0" fontId="18" fillId="0" borderId="100" xfId="0" applyFont="1" applyBorder="1">
      <alignment vertical="center"/>
    </xf>
    <xf numFmtId="0" fontId="13" fillId="0" borderId="0" xfId="0" applyFont="1" applyAlignment="1">
      <alignment horizontal="distributed" vertical="center"/>
    </xf>
    <xf numFmtId="0" fontId="44" fillId="0" borderId="0" xfId="0" applyFont="1" applyAlignment="1">
      <alignment horizontal="left" vertical="center" shrinkToFit="1"/>
    </xf>
    <xf numFmtId="0" fontId="13" fillId="0" borderId="0" xfId="0" applyFont="1">
      <alignment vertical="center"/>
    </xf>
    <xf numFmtId="176" fontId="43" fillId="2" borderId="76" xfId="0" applyNumberFormat="1" applyFont="1" applyFill="1" applyBorder="1" applyAlignment="1">
      <alignment horizontal="left" vertical="center" wrapText="1"/>
    </xf>
    <xf numFmtId="49" fontId="3" fillId="2" borderId="67" xfId="1" applyNumberFormat="1" applyFill="1" applyBorder="1" applyAlignment="1" applyProtection="1">
      <alignment horizontal="left" vertical="center" shrinkToFit="1"/>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34" xfId="0" applyFont="1" applyBorder="1" applyAlignment="1">
      <alignment horizontal="left"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4" borderId="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4" xfId="0" applyFont="1" applyFill="1" applyBorder="1" applyAlignment="1">
      <alignment horizontal="center" vertical="center"/>
    </xf>
    <xf numFmtId="0" fontId="18" fillId="0" borderId="91" xfId="0" applyFont="1" applyBorder="1">
      <alignment vertical="center"/>
    </xf>
    <xf numFmtId="0" fontId="18" fillId="0" borderId="47" xfId="0" applyFont="1" applyBorder="1">
      <alignment vertical="center"/>
    </xf>
    <xf numFmtId="0" fontId="18" fillId="0" borderId="48" xfId="0" applyFont="1" applyBorder="1">
      <alignment vertical="center"/>
    </xf>
    <xf numFmtId="0" fontId="50" fillId="5" borderId="124" xfId="1" applyFont="1" applyFill="1" applyBorder="1" applyAlignment="1" applyProtection="1">
      <alignment vertical="center" shrinkToFit="1"/>
    </xf>
    <xf numFmtId="0" fontId="50" fillId="5" borderId="4" xfId="1" applyFont="1" applyFill="1" applyBorder="1" applyAlignment="1" applyProtection="1">
      <alignment vertical="center" shrinkToFit="1"/>
    </xf>
    <xf numFmtId="0" fontId="50" fillId="5" borderId="125" xfId="1" applyFont="1" applyFill="1" applyBorder="1" applyAlignment="1" applyProtection="1">
      <alignment vertical="center" shrinkToFit="1"/>
    </xf>
    <xf numFmtId="0" fontId="50" fillId="0" borderId="89" xfId="1" applyFont="1" applyFill="1" applyBorder="1" applyAlignment="1" applyProtection="1">
      <alignment vertical="center" shrinkToFit="1"/>
    </xf>
    <xf numFmtId="0" fontId="50" fillId="0" borderId="10" xfId="1" applyFont="1" applyFill="1" applyBorder="1" applyAlignment="1" applyProtection="1">
      <alignment vertical="center" shrinkToFit="1"/>
    </xf>
    <xf numFmtId="0" fontId="50" fillId="0" borderId="50" xfId="1" applyFont="1" applyFill="1" applyBorder="1" applyAlignment="1" applyProtection="1">
      <alignment vertical="center" shrinkToFit="1"/>
    </xf>
    <xf numFmtId="0" fontId="50" fillId="5" borderId="89" xfId="1" applyFont="1" applyFill="1" applyBorder="1" applyAlignment="1" applyProtection="1">
      <alignment vertical="center" shrinkToFit="1"/>
    </xf>
    <xf numFmtId="0" fontId="50" fillId="5" borderId="10" xfId="1" applyFont="1" applyFill="1" applyBorder="1" applyAlignment="1" applyProtection="1">
      <alignment vertical="center" shrinkToFit="1"/>
    </xf>
    <xf numFmtId="0" fontId="50" fillId="5" borderId="50" xfId="1" applyFont="1" applyFill="1" applyBorder="1" applyAlignment="1" applyProtection="1">
      <alignment vertical="center" shrinkToFit="1"/>
    </xf>
    <xf numFmtId="0" fontId="18" fillId="6" borderId="89" xfId="0" applyFont="1" applyFill="1" applyBorder="1" applyAlignment="1">
      <alignment vertical="center"/>
    </xf>
    <xf numFmtId="0" fontId="18" fillId="6" borderId="10" xfId="0" applyFont="1" applyFill="1" applyBorder="1" applyAlignment="1">
      <alignment vertical="center"/>
    </xf>
    <xf numFmtId="0" fontId="18" fillId="6" borderId="50" xfId="0" applyFont="1" applyFill="1" applyBorder="1" applyAlignment="1">
      <alignment vertical="center"/>
    </xf>
    <xf numFmtId="0" fontId="20" fillId="0" borderId="89" xfId="1" applyFont="1" applyFill="1" applyBorder="1" applyAlignment="1" applyProtection="1">
      <alignment vertical="center" shrinkToFit="1"/>
    </xf>
    <xf numFmtId="0" fontId="20" fillId="0" borderId="10" xfId="1" applyFont="1" applyFill="1" applyBorder="1" applyAlignment="1" applyProtection="1">
      <alignment vertical="center" shrinkToFit="1"/>
    </xf>
    <xf numFmtId="0" fontId="20" fillId="0" borderId="50" xfId="1" applyFont="1" applyFill="1" applyBorder="1" applyAlignment="1" applyProtection="1">
      <alignment vertical="center" shrinkToFit="1"/>
    </xf>
    <xf numFmtId="0" fontId="20" fillId="6" borderId="89" xfId="1" applyFont="1" applyFill="1" applyBorder="1" applyAlignment="1" applyProtection="1">
      <alignment vertical="center" shrinkToFit="1"/>
    </xf>
    <xf numFmtId="0" fontId="20" fillId="6" borderId="10" xfId="1" applyFont="1" applyFill="1" applyBorder="1" applyAlignment="1" applyProtection="1">
      <alignment vertical="center" shrinkToFit="1"/>
    </xf>
    <xf numFmtId="0" fontId="20" fillId="6" borderId="50" xfId="1" applyFont="1" applyFill="1" applyBorder="1" applyAlignment="1" applyProtection="1">
      <alignment vertical="center" shrinkToFit="1"/>
    </xf>
    <xf numFmtId="0" fontId="19" fillId="7" borderId="0" xfId="0" applyFont="1" applyFill="1" applyAlignment="1">
      <alignment horizontal="left" vertical="center" wrapText="1"/>
    </xf>
    <xf numFmtId="0" fontId="51" fillId="7" borderId="36" xfId="0" applyFont="1" applyFill="1" applyBorder="1" applyAlignment="1">
      <alignment horizontal="left" vertical="center"/>
    </xf>
    <xf numFmtId="0" fontId="51" fillId="7" borderId="37" xfId="0" applyFont="1" applyFill="1" applyBorder="1" applyAlignment="1">
      <alignment horizontal="left" vertical="center"/>
    </xf>
    <xf numFmtId="0" fontId="51" fillId="7" borderId="38" xfId="0" applyFont="1" applyFill="1" applyBorder="1" applyAlignment="1">
      <alignment horizontal="left" vertical="center"/>
    </xf>
    <xf numFmtId="0" fontId="20" fillId="6" borderId="89" xfId="1" applyFont="1" applyFill="1" applyBorder="1" applyAlignment="1" applyProtection="1">
      <alignment horizontal="left" vertical="center" shrinkToFit="1"/>
    </xf>
    <xf numFmtId="0" fontId="20" fillId="6" borderId="10" xfId="1" applyFont="1" applyFill="1" applyBorder="1" applyAlignment="1" applyProtection="1">
      <alignment horizontal="left" vertical="center" shrinkToFit="1"/>
    </xf>
    <xf numFmtId="0" fontId="20" fillId="6" borderId="50" xfId="1" applyFont="1" applyFill="1" applyBorder="1" applyAlignment="1" applyProtection="1">
      <alignment horizontal="left" vertical="center" shrinkToFit="1"/>
    </xf>
    <xf numFmtId="0" fontId="50" fillId="0" borderId="89" xfId="1" applyFont="1" applyFill="1" applyBorder="1" applyAlignment="1" applyProtection="1">
      <alignment horizontal="left" vertical="center" shrinkToFit="1"/>
    </xf>
    <xf numFmtId="0" fontId="50" fillId="0" borderId="10" xfId="1" applyFont="1" applyFill="1" applyBorder="1" applyAlignment="1" applyProtection="1">
      <alignment horizontal="left" vertical="center" shrinkToFit="1"/>
    </xf>
    <xf numFmtId="0" fontId="50" fillId="0" borderId="50" xfId="1" applyFont="1" applyFill="1" applyBorder="1" applyAlignment="1" applyProtection="1">
      <alignment horizontal="left" vertical="center" shrinkToFit="1"/>
    </xf>
    <xf numFmtId="0" fontId="50" fillId="4" borderId="90" xfId="1" applyFont="1" applyFill="1" applyBorder="1" applyAlignment="1" applyProtection="1">
      <alignment vertical="center"/>
    </xf>
    <xf numFmtId="0" fontId="50" fillId="4" borderId="51" xfId="1" applyFont="1" applyFill="1" applyBorder="1" applyAlignment="1" applyProtection="1">
      <alignment vertical="center"/>
    </xf>
    <xf numFmtId="0" fontId="50" fillId="4" borderId="52" xfId="1" applyFont="1" applyFill="1" applyBorder="1" applyAlignment="1" applyProtection="1">
      <alignment vertical="center"/>
    </xf>
    <xf numFmtId="0" fontId="50" fillId="6" borderId="90" xfId="1" applyFont="1" applyFill="1" applyBorder="1" applyAlignment="1" applyProtection="1">
      <alignment vertical="center" shrinkToFit="1"/>
    </xf>
    <xf numFmtId="0" fontId="50" fillId="6" borderId="51" xfId="1" applyFont="1" applyFill="1" applyBorder="1" applyAlignment="1" applyProtection="1">
      <alignment vertical="center" shrinkToFit="1"/>
    </xf>
    <xf numFmtId="0" fontId="50" fillId="6" borderId="52" xfId="1" applyFont="1" applyFill="1" applyBorder="1" applyAlignment="1" applyProtection="1">
      <alignment vertical="center" shrinkToFit="1"/>
    </xf>
    <xf numFmtId="0" fontId="50" fillId="0" borderId="90" xfId="1" applyFont="1" applyFill="1" applyBorder="1" applyAlignment="1" applyProtection="1">
      <alignment vertical="center" shrinkToFit="1"/>
    </xf>
    <xf numFmtId="0" fontId="50" fillId="0" borderId="51" xfId="1" applyFont="1" applyFill="1" applyBorder="1" applyAlignment="1" applyProtection="1">
      <alignment vertical="center" shrinkToFit="1"/>
    </xf>
    <xf numFmtId="0" fontId="50" fillId="0" borderId="52" xfId="1" applyFont="1" applyFill="1" applyBorder="1" applyAlignment="1" applyProtection="1">
      <alignment vertical="center" shrinkToFit="1"/>
    </xf>
    <xf numFmtId="0" fontId="50" fillId="0" borderId="91" xfId="1" applyFont="1" applyFill="1" applyBorder="1" applyAlignment="1" applyProtection="1">
      <alignment vertical="center" shrinkToFit="1"/>
    </xf>
    <xf numFmtId="0" fontId="50" fillId="0" borderId="47" xfId="1" applyFont="1" applyFill="1" applyBorder="1" applyAlignment="1" applyProtection="1">
      <alignment vertical="center" shrinkToFit="1"/>
    </xf>
    <xf numFmtId="0" fontId="50" fillId="0" borderId="48" xfId="1" applyFont="1" applyFill="1" applyBorder="1" applyAlignment="1" applyProtection="1">
      <alignment vertical="center" shrinkToFit="1"/>
    </xf>
    <xf numFmtId="0" fontId="50" fillId="4" borderId="89" xfId="1" applyFont="1" applyFill="1" applyBorder="1" applyAlignment="1" applyProtection="1">
      <alignment vertical="center"/>
    </xf>
    <xf numFmtId="0" fontId="50" fillId="4" borderId="10" xfId="1" applyFont="1" applyFill="1" applyBorder="1" applyAlignment="1" applyProtection="1">
      <alignment vertical="center"/>
    </xf>
    <xf numFmtId="0" fontId="50" fillId="4" borderId="50" xfId="1" applyFont="1" applyFill="1" applyBorder="1" applyAlignment="1" applyProtection="1">
      <alignment vertical="center"/>
    </xf>
    <xf numFmtId="0" fontId="50" fillId="0" borderId="124" xfId="1" applyFont="1" applyFill="1" applyBorder="1" applyAlignment="1" applyProtection="1">
      <alignment vertical="center" shrinkToFit="1"/>
    </xf>
    <xf numFmtId="0" fontId="50" fillId="0" borderId="4" xfId="1" applyFont="1" applyFill="1" applyBorder="1" applyAlignment="1" applyProtection="1">
      <alignment vertical="center" shrinkToFit="1"/>
    </xf>
    <xf numFmtId="0" fontId="50" fillId="0" borderId="125" xfId="1" applyFont="1" applyFill="1" applyBorder="1" applyAlignment="1" applyProtection="1">
      <alignment vertical="center" shrinkToFit="1"/>
    </xf>
    <xf numFmtId="0" fontId="50" fillId="6" borderId="89" xfId="1" applyFont="1" applyFill="1" applyBorder="1" applyAlignment="1" applyProtection="1">
      <alignment horizontal="left" vertical="center" shrinkToFit="1"/>
    </xf>
    <xf numFmtId="0" fontId="50" fillId="6" borderId="10" xfId="1" applyFont="1" applyFill="1" applyBorder="1" applyAlignment="1" applyProtection="1">
      <alignment horizontal="left" vertical="center" shrinkToFit="1"/>
    </xf>
    <xf numFmtId="0" fontId="50" fillId="6" borderId="50" xfId="1" applyFont="1" applyFill="1" applyBorder="1" applyAlignment="1" applyProtection="1">
      <alignment horizontal="left" vertical="center" shrinkToFit="1"/>
    </xf>
    <xf numFmtId="0" fontId="50" fillId="6" borderId="91" xfId="1" applyFont="1" applyFill="1" applyBorder="1" applyAlignment="1" applyProtection="1">
      <alignment vertical="center" shrinkToFit="1"/>
    </xf>
    <xf numFmtId="0" fontId="50" fillId="6" borderId="47" xfId="1" applyFont="1" applyFill="1" applyBorder="1" applyAlignment="1" applyProtection="1">
      <alignment vertical="center" shrinkToFit="1"/>
    </xf>
    <xf numFmtId="0" fontId="50" fillId="0" borderId="124" xfId="1" applyFont="1" applyFill="1" applyBorder="1" applyAlignment="1" applyProtection="1">
      <alignment horizontal="left" vertical="center" shrinkToFit="1"/>
    </xf>
    <xf numFmtId="0" fontId="50" fillId="0" borderId="4" xfId="1" applyFont="1" applyFill="1" applyBorder="1" applyAlignment="1" applyProtection="1">
      <alignment horizontal="left" vertical="center" shrinkToFit="1"/>
    </xf>
    <xf numFmtId="0" fontId="50" fillId="0" borderId="125" xfId="1" applyFont="1" applyFill="1" applyBorder="1" applyAlignment="1" applyProtection="1">
      <alignment horizontal="left" vertical="center" shrinkToFit="1"/>
    </xf>
    <xf numFmtId="0" fontId="7" fillId="0" borderId="11"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99"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11" xfId="0" applyFont="1" applyBorder="1" applyAlignment="1">
      <alignment vertical="center" textRotation="255" shrinkToFit="1"/>
    </xf>
    <xf numFmtId="0" fontId="7" fillId="0" borderId="39" xfId="0" applyFont="1" applyBorder="1" applyAlignment="1">
      <alignment vertical="center" textRotation="255" shrinkToFit="1"/>
    </xf>
    <xf numFmtId="0" fontId="56" fillId="0" borderId="11" xfId="0" applyFont="1" applyBorder="1" applyAlignment="1">
      <alignment vertical="center" textRotation="255" shrinkToFit="1"/>
    </xf>
    <xf numFmtId="0" fontId="56" fillId="0" borderId="39" xfId="0" applyFont="1" applyBorder="1" applyAlignment="1">
      <alignment vertical="center" textRotation="255" shrinkToFit="1"/>
    </xf>
    <xf numFmtId="0" fontId="43" fillId="0" borderId="1" xfId="0" applyFont="1" applyBorder="1" applyAlignment="1">
      <alignment horizontal="center" vertical="center" wrapText="1"/>
    </xf>
    <xf numFmtId="0" fontId="43" fillId="0" borderId="10" xfId="0" applyFont="1" applyBorder="1" applyAlignment="1">
      <alignment horizontal="center" vertical="center" wrapText="1"/>
    </xf>
    <xf numFmtId="0" fontId="19" fillId="7" borderId="0" xfId="0" applyFont="1" applyFill="1" applyAlignment="1">
      <alignment horizontal="center" vertical="center" wrapText="1"/>
    </xf>
    <xf numFmtId="0" fontId="32" fillId="7" borderId="109" xfId="0" applyFont="1" applyFill="1" applyBorder="1" applyAlignment="1">
      <alignment horizontal="center" vertical="center" wrapText="1"/>
    </xf>
    <xf numFmtId="0" fontId="32" fillId="7" borderId="111" xfId="0" applyFont="1" applyFill="1" applyBorder="1" applyAlignment="1">
      <alignment horizontal="center" vertical="center" wrapText="1"/>
    </xf>
    <xf numFmtId="0" fontId="50" fillId="0" borderId="120" xfId="1" applyFont="1" applyFill="1" applyBorder="1" applyAlignment="1" applyProtection="1">
      <alignment vertical="top" shrinkToFit="1"/>
    </xf>
    <xf numFmtId="0" fontId="50" fillId="0" borderId="119" xfId="1" applyFont="1" applyFill="1" applyBorder="1" applyAlignment="1" applyProtection="1">
      <alignment vertical="top" shrinkToFit="1"/>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67" fillId="6" borderId="113" xfId="1" applyFont="1" applyFill="1" applyBorder="1" applyAlignment="1" applyProtection="1">
      <alignment horizontal="center" vertical="center" shrinkToFit="1"/>
    </xf>
    <xf numFmtId="0" fontId="67" fillId="6" borderId="117" xfId="1" applyFont="1" applyFill="1" applyBorder="1" applyAlignment="1" applyProtection="1">
      <alignment horizontal="center" vertical="center" shrinkToFit="1"/>
    </xf>
    <xf numFmtId="0" fontId="67" fillId="0" borderId="113" xfId="1" applyFont="1" applyFill="1" applyBorder="1" applyAlignment="1" applyProtection="1">
      <alignment horizontal="center" vertical="center" shrinkToFit="1"/>
    </xf>
    <xf numFmtId="0" fontId="67" fillId="0" borderId="117" xfId="1" applyFont="1" applyFill="1" applyBorder="1" applyAlignment="1" applyProtection="1">
      <alignment horizontal="center" vertical="center" shrinkToFit="1"/>
    </xf>
    <xf numFmtId="0" fontId="67" fillId="6" borderId="121" xfId="1" applyFont="1" applyFill="1" applyBorder="1" applyAlignment="1" applyProtection="1">
      <alignment horizontal="center" vertical="center" shrinkToFit="1"/>
    </xf>
    <xf numFmtId="0" fontId="67" fillId="6" borderId="122" xfId="1" applyFont="1" applyFill="1" applyBorder="1" applyAlignment="1" applyProtection="1">
      <alignment horizontal="center" vertical="center" shrinkToFit="1"/>
    </xf>
    <xf numFmtId="0" fontId="55" fillId="6" borderId="115" xfId="1" applyFont="1" applyFill="1" applyBorder="1" applyAlignment="1" applyProtection="1">
      <alignment horizontal="center" vertical="center" wrapText="1" shrinkToFit="1"/>
    </xf>
    <xf numFmtId="0" fontId="55" fillId="6" borderId="116" xfId="1" applyFont="1" applyFill="1" applyBorder="1" applyAlignment="1" applyProtection="1">
      <alignment horizontal="center" vertical="center" wrapText="1" shrinkToFit="1"/>
    </xf>
    <xf numFmtId="0" fontId="12" fillId="0" borderId="0" xfId="0" applyFont="1">
      <alignment vertical="center"/>
    </xf>
    <xf numFmtId="0" fontId="12" fillId="0" borderId="0" xfId="0" applyFont="1" applyAlignment="1">
      <alignment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76" fontId="44" fillId="0" borderId="17" xfId="0" applyNumberFormat="1" applyFont="1" applyBorder="1" applyAlignment="1">
      <alignment horizontal="left" vertical="center" shrinkToFit="1"/>
    </xf>
    <xf numFmtId="176" fontId="44" fillId="0" borderId="0" xfId="0" applyNumberFormat="1" applyFont="1" applyAlignment="1">
      <alignment horizontal="left" vertical="center" shrinkToFit="1"/>
    </xf>
    <xf numFmtId="0" fontId="46" fillId="0" borderId="21" xfId="0" applyFont="1" applyBorder="1" applyAlignment="1">
      <alignment horizontal="left" vertical="center" shrinkToFit="1"/>
    </xf>
    <xf numFmtId="0" fontId="46" fillId="0" borderId="22" xfId="0" applyFont="1" applyBorder="1" applyAlignment="1">
      <alignment horizontal="left" vertical="center" shrinkToFit="1"/>
    </xf>
    <xf numFmtId="49" fontId="44" fillId="0" borderId="24" xfId="0" applyNumberFormat="1" applyFont="1" applyBorder="1" applyAlignment="1">
      <alignment horizontal="left" vertical="center" shrinkToFit="1"/>
    </xf>
    <xf numFmtId="0" fontId="44" fillId="0" borderId="13" xfId="0" applyFont="1" applyBorder="1" applyAlignment="1">
      <alignment horizontal="left" vertical="center" shrinkToFit="1"/>
    </xf>
    <xf numFmtId="0" fontId="44" fillId="0" borderId="14" xfId="0" applyFont="1" applyBorder="1" applyAlignment="1">
      <alignment horizontal="left" vertical="center" shrinkToFi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44" fillId="0" borderId="21"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23" xfId="0" applyFont="1" applyBorder="1" applyAlignment="1">
      <alignment horizontal="left" vertical="center" shrinkToFit="1"/>
    </xf>
    <xf numFmtId="0" fontId="23" fillId="0" borderId="0" xfId="0" applyFont="1" applyAlignment="1">
      <alignment horizontal="center" vertical="center"/>
    </xf>
    <xf numFmtId="0" fontId="12" fillId="0" borderId="33" xfId="0" applyFont="1" applyBorder="1" applyAlignment="1">
      <alignment horizontal="center" vertical="center"/>
    </xf>
    <xf numFmtId="0" fontId="44" fillId="0" borderId="24"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44" fillId="0" borderId="24" xfId="0" applyFont="1" applyBorder="1" applyAlignment="1">
      <alignment horizontal="center" vertical="center" shrinkToFit="1"/>
    </xf>
    <xf numFmtId="0" fontId="44" fillId="0" borderId="13"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17" xfId="0" applyFont="1" applyBorder="1" applyAlignment="1">
      <alignment horizontal="center" vertical="center" shrinkToFit="1"/>
    </xf>
    <xf numFmtId="0" fontId="44" fillId="0" borderId="0" xfId="0" applyFont="1" applyAlignment="1">
      <alignment horizontal="center" vertical="center" shrinkToFit="1"/>
    </xf>
    <xf numFmtId="0" fontId="44" fillId="0" borderId="16" xfId="0" applyFont="1" applyBorder="1" applyAlignment="1">
      <alignment horizontal="center" vertical="center" shrinkToFit="1"/>
    </xf>
    <xf numFmtId="0" fontId="44" fillId="0" borderId="44" xfId="0" applyFont="1" applyBorder="1" applyAlignment="1">
      <alignment horizontal="left" vertical="center" shrinkToFit="1"/>
    </xf>
    <xf numFmtId="0" fontId="44" fillId="0" borderId="45" xfId="0" applyFont="1" applyBorder="1" applyAlignment="1">
      <alignment horizontal="left" vertical="center" shrinkToFit="1"/>
    </xf>
    <xf numFmtId="0" fontId="44" fillId="0" borderId="46" xfId="0" applyFont="1" applyBorder="1" applyAlignment="1">
      <alignment horizontal="left" vertical="center" shrinkToFit="1"/>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44" fillId="0" borderId="33" xfId="0" applyFont="1" applyBorder="1" applyAlignment="1">
      <alignment vertical="center" shrinkToFit="1"/>
    </xf>
    <xf numFmtId="0" fontId="45" fillId="0" borderId="0" xfId="0" applyFont="1" applyAlignment="1">
      <alignment horizontal="right" vertical="center" shrinkToFit="1"/>
    </xf>
    <xf numFmtId="0" fontId="45" fillId="0" borderId="0" xfId="0" applyFont="1" applyAlignment="1">
      <alignment horizontal="center" vertical="center" shrinkToFit="1"/>
    </xf>
    <xf numFmtId="176" fontId="45" fillId="0" borderId="0" xfId="0" applyNumberFormat="1" applyFont="1" applyAlignment="1">
      <alignment horizontal="center" vertical="center" shrinkToFit="1"/>
    </xf>
    <xf numFmtId="0" fontId="12" fillId="0" borderId="0" xfId="0" applyFont="1" applyAlignment="1">
      <alignment horizontal="center" vertical="center"/>
    </xf>
    <xf numFmtId="0" fontId="45" fillId="0" borderId="0" xfId="0" applyFont="1" applyAlignment="1">
      <alignment horizontal="left" vertical="center" shrinkToFit="1"/>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54" fillId="0" borderId="0" xfId="0" applyFont="1" applyAlignment="1">
      <alignment vertical="center" shrinkToFit="1"/>
    </xf>
    <xf numFmtId="0" fontId="45" fillId="0" borderId="0" xfId="0" applyFont="1" applyAlignment="1">
      <alignment vertical="center" shrinkToFit="1"/>
    </xf>
    <xf numFmtId="0" fontId="44" fillId="0" borderId="22" xfId="0" applyFont="1" applyBorder="1" applyAlignment="1">
      <alignment horizontal="center" vertical="center" shrinkToFit="1"/>
    </xf>
    <xf numFmtId="0" fontId="44" fillId="0" borderId="23"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44" fillId="0" borderId="21" xfId="0" applyFont="1" applyFill="1" applyBorder="1" applyAlignment="1">
      <alignment horizontal="left" vertical="center" shrinkToFit="1"/>
    </xf>
    <xf numFmtId="0" fontId="44" fillId="0" borderId="22" xfId="0" applyFont="1" applyFill="1" applyBorder="1" applyAlignment="1">
      <alignment horizontal="left" vertical="center" shrinkToFit="1"/>
    </xf>
    <xf numFmtId="0" fontId="44" fillId="0" borderId="23" xfId="0" applyFont="1" applyFill="1" applyBorder="1" applyAlignment="1">
      <alignment horizontal="left" vertical="center" shrinkToFit="1"/>
    </xf>
    <xf numFmtId="0" fontId="44" fillId="0" borderId="0" xfId="0" applyFont="1" applyAlignment="1">
      <alignment vertical="center" shrinkToFit="1"/>
    </xf>
    <xf numFmtId="58" fontId="45" fillId="0" borderId="0" xfId="0" applyNumberFormat="1" applyFont="1" applyAlignment="1">
      <alignment horizontal="right" vertical="center" shrinkToFit="1"/>
    </xf>
    <xf numFmtId="176" fontId="44" fillId="0" borderId="0" xfId="0" applyNumberFormat="1" applyFont="1" applyAlignment="1">
      <alignment horizontal="left" vertical="center" indent="1" shrinkToFit="1"/>
    </xf>
    <xf numFmtId="0" fontId="13" fillId="0" borderId="0" xfId="0" applyFont="1" applyAlignment="1">
      <alignment horizontal="distributed" vertical="center"/>
    </xf>
    <xf numFmtId="58" fontId="20" fillId="0" borderId="0" xfId="0" applyNumberFormat="1" applyFont="1" applyAlignment="1">
      <alignment horizontal="distributed" vertical="center" shrinkToFit="1"/>
    </xf>
    <xf numFmtId="0" fontId="46" fillId="0" borderId="0" xfId="0" applyFont="1" applyAlignment="1">
      <alignment horizontal="distributed" vertical="center"/>
    </xf>
    <xf numFmtId="0" fontId="25" fillId="0" borderId="0" xfId="0" applyFont="1" applyAlignment="1">
      <alignment horizontal="center" vertical="center"/>
    </xf>
    <xf numFmtId="0" fontId="44" fillId="0" borderId="0" xfId="0" applyFont="1" applyAlignment="1">
      <alignment horizontal="left" vertical="center" shrinkToFit="1"/>
    </xf>
    <xf numFmtId="58" fontId="46" fillId="0" borderId="0" xfId="0" applyNumberFormat="1" applyFont="1" applyAlignment="1">
      <alignment horizontal="distributed" vertical="center" shrinkToFit="1"/>
    </xf>
    <xf numFmtId="0" fontId="13" fillId="0" borderId="0" xfId="0" applyFont="1">
      <alignment vertical="center"/>
    </xf>
    <xf numFmtId="176" fontId="13" fillId="0" borderId="0" xfId="0" applyNumberFormat="1" applyFont="1" applyAlignment="1">
      <alignment horizontal="right" vertical="center"/>
    </xf>
    <xf numFmtId="0" fontId="17" fillId="2" borderId="0" xfId="0" applyFont="1" applyFill="1" applyAlignment="1">
      <alignment horizontal="center" vertical="center" shrinkToFit="1"/>
    </xf>
    <xf numFmtId="0" fontId="17" fillId="0" borderId="0" xfId="0" applyFont="1" applyAlignment="1">
      <alignment horizontal="center" vertical="center"/>
    </xf>
    <xf numFmtId="176" fontId="17" fillId="2" borderId="0" xfId="0" applyNumberFormat="1" applyFont="1" applyFill="1" applyAlignment="1">
      <alignment horizontal="left" vertical="center" shrinkToFit="1"/>
    </xf>
    <xf numFmtId="0" fontId="47" fillId="0" borderId="0" xfId="0" applyFont="1" applyAlignment="1">
      <alignment horizontal="center" vertical="center"/>
    </xf>
    <xf numFmtId="58" fontId="29" fillId="2" borderId="0" xfId="0" applyNumberFormat="1" applyFont="1" applyFill="1" applyAlignment="1">
      <alignment horizontal="center" vertical="center" shrinkToFit="1"/>
    </xf>
    <xf numFmtId="0" fontId="52" fillId="0" borderId="0" xfId="0" applyFont="1" applyAlignment="1">
      <alignment horizontal="left" vertical="center" shrinkToFit="1"/>
    </xf>
    <xf numFmtId="0" fontId="27" fillId="2" borderId="0" xfId="0" applyFont="1" applyFill="1" applyAlignment="1">
      <alignment horizontal="left" vertical="center" shrinkToFit="1"/>
    </xf>
    <xf numFmtId="0" fontId="13" fillId="0" borderId="0" xfId="0" applyFont="1" applyAlignment="1">
      <alignment horizontal="distributed" vertical="center" wrapText="1"/>
    </xf>
    <xf numFmtId="0" fontId="46" fillId="0" borderId="0" xfId="0" applyFont="1" applyAlignment="1">
      <alignment horizontal="right" vertical="center" shrinkToFit="1"/>
    </xf>
    <xf numFmtId="0" fontId="13" fillId="0" borderId="5" xfId="0" applyFont="1" applyBorder="1" applyAlignment="1">
      <alignment horizontal="center" vertical="center" textRotation="255"/>
    </xf>
    <xf numFmtId="0" fontId="13" fillId="0" borderId="3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 xfId="0" applyFont="1" applyBorder="1" applyAlignment="1">
      <alignment horizontal="center" vertical="center"/>
    </xf>
    <xf numFmtId="176" fontId="46" fillId="0" borderId="3" xfId="0" applyNumberFormat="1" applyFont="1" applyBorder="1" applyAlignment="1">
      <alignment horizontal="center" vertical="center"/>
    </xf>
    <xf numFmtId="176" fontId="46" fillId="0" borderId="1" xfId="0" applyNumberFormat="1" applyFont="1" applyBorder="1" applyAlignment="1">
      <alignment horizontal="center" vertical="center"/>
    </xf>
    <xf numFmtId="0" fontId="13" fillId="0" borderId="34" xfId="0" applyFont="1" applyBorder="1" applyAlignment="1">
      <alignment horizontal="right" vertical="center"/>
    </xf>
    <xf numFmtId="0" fontId="13" fillId="0" borderId="3" xfId="0" applyFont="1" applyBorder="1" applyAlignment="1">
      <alignment horizontal="right" vertical="center"/>
    </xf>
    <xf numFmtId="0" fontId="13" fillId="0" borderId="5" xfId="0" applyFont="1" applyBorder="1" applyAlignment="1">
      <alignment vertical="center" textRotation="255" wrapText="1"/>
    </xf>
    <xf numFmtId="0" fontId="13" fillId="0" borderId="35" xfId="0" applyFont="1" applyBorder="1" applyAlignment="1">
      <alignment vertical="center" textRotation="255" wrapText="1"/>
    </xf>
    <xf numFmtId="0" fontId="13" fillId="0" borderId="29" xfId="0" applyFont="1" applyBorder="1" applyAlignment="1">
      <alignment vertical="center" textRotation="255" wrapText="1"/>
    </xf>
    <xf numFmtId="0" fontId="13" fillId="0" borderId="1" xfId="0" applyFont="1" applyBorder="1" applyAlignment="1">
      <alignment horizontal="distributed" vertical="center"/>
    </xf>
    <xf numFmtId="0" fontId="12" fillId="0" borderId="10" xfId="0" applyFont="1" applyBorder="1" applyAlignment="1">
      <alignment horizontal="distributed" vertical="center"/>
    </xf>
    <xf numFmtId="0" fontId="12" fillId="0" borderId="34" xfId="0" applyFont="1" applyBorder="1" applyAlignment="1">
      <alignment horizontal="distributed" vertical="center"/>
    </xf>
    <xf numFmtId="176" fontId="44" fillId="0" borderId="1" xfId="0" applyNumberFormat="1" applyFont="1" applyBorder="1" applyAlignment="1">
      <alignment horizontal="left" vertical="center" shrinkToFit="1"/>
    </xf>
    <xf numFmtId="176" fontId="44" fillId="0" borderId="10" xfId="0" applyNumberFormat="1" applyFont="1" applyBorder="1" applyAlignment="1">
      <alignment horizontal="left" vertical="center" shrinkToFit="1"/>
    </xf>
    <xf numFmtId="176" fontId="44" fillId="0" borderId="34" xfId="0" applyNumberFormat="1" applyFont="1" applyBorder="1" applyAlignment="1">
      <alignment horizontal="left" vertical="center" shrinkToFit="1"/>
    </xf>
    <xf numFmtId="0" fontId="44" fillId="0" borderId="1" xfId="0" applyFont="1" applyBorder="1" applyAlignment="1">
      <alignment horizontal="left" vertical="center" shrinkToFit="1"/>
    </xf>
    <xf numFmtId="0" fontId="44" fillId="0" borderId="10" xfId="0" applyFont="1" applyBorder="1" applyAlignment="1">
      <alignment horizontal="left" vertical="center" shrinkToFit="1"/>
    </xf>
    <xf numFmtId="0" fontId="44" fillId="0" borderId="34" xfId="0" applyFont="1" applyBorder="1" applyAlignment="1">
      <alignment horizontal="left" vertical="center" shrinkToFit="1"/>
    </xf>
    <xf numFmtId="0" fontId="44" fillId="0" borderId="25" xfId="0" applyFont="1" applyBorder="1" applyAlignment="1">
      <alignment horizontal="left" vertical="center" shrinkToFit="1"/>
    </xf>
    <xf numFmtId="0" fontId="53" fillId="0" borderId="4" xfId="0" applyFont="1" applyBorder="1" applyAlignment="1">
      <alignment horizontal="left" vertical="center" shrinkToFit="1"/>
    </xf>
    <xf numFmtId="0" fontId="53" fillId="0" borderId="26" xfId="0" applyFont="1" applyBorder="1" applyAlignment="1">
      <alignment horizontal="left" vertical="center" shrinkToFit="1"/>
    </xf>
    <xf numFmtId="0" fontId="13" fillId="0" borderId="25" xfId="0" applyFont="1" applyBorder="1" applyAlignment="1">
      <alignment horizontal="distributed" vertical="center"/>
    </xf>
    <xf numFmtId="0" fontId="13" fillId="0" borderId="4" xfId="0" applyFont="1" applyBorder="1" applyAlignment="1">
      <alignment horizontal="distributed" vertical="center"/>
    </xf>
    <xf numFmtId="0" fontId="13" fillId="0" borderId="26" xfId="0" applyFont="1" applyBorder="1" applyAlignment="1">
      <alignment horizontal="distributed" vertical="center"/>
    </xf>
    <xf numFmtId="0" fontId="13" fillId="0" borderId="27" xfId="0" applyFont="1" applyBorder="1" applyAlignment="1">
      <alignment horizontal="distributed" vertical="center"/>
    </xf>
    <xf numFmtId="0" fontId="13" fillId="0" borderId="9" xfId="0" applyFont="1" applyBorder="1" applyAlignment="1">
      <alignment horizontal="distributed" vertical="center"/>
    </xf>
    <xf numFmtId="0" fontId="13" fillId="0" borderId="28" xfId="0" applyFont="1" applyBorder="1" applyAlignment="1">
      <alignment horizontal="distributed" vertical="center"/>
    </xf>
    <xf numFmtId="0" fontId="44" fillId="0" borderId="9" xfId="0" applyFont="1" applyBorder="1" applyAlignment="1">
      <alignment horizontal="center" vertical="center" shrinkToFit="1"/>
    </xf>
    <xf numFmtId="0" fontId="53" fillId="0" borderId="9" xfId="0" applyFont="1" applyBorder="1" applyAlignment="1">
      <alignment horizontal="center" vertical="center" shrinkToFit="1"/>
    </xf>
    <xf numFmtId="0" fontId="53" fillId="0" borderId="28" xfId="0" applyFont="1" applyBorder="1" applyAlignment="1">
      <alignment horizontal="center" vertical="center" shrinkToFit="1"/>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1" xfId="0" applyFont="1" applyBorder="1" applyAlignment="1">
      <alignment horizontal="distributed" vertical="center" shrinkToFit="1"/>
    </xf>
    <xf numFmtId="0" fontId="12" fillId="0" borderId="10" xfId="0" applyFont="1" applyBorder="1" applyAlignment="1">
      <alignment horizontal="distributed" vertical="center" shrinkToFit="1"/>
    </xf>
    <xf numFmtId="0" fontId="12" fillId="0" borderId="34" xfId="0" applyFont="1" applyBorder="1" applyAlignment="1">
      <alignment horizontal="distributed" vertical="center" shrinkToFit="1"/>
    </xf>
    <xf numFmtId="176" fontId="44" fillId="0" borderId="0" xfId="0" applyNumberFormat="1" applyFont="1" applyAlignment="1">
      <alignment horizontal="right" vertical="center" shrinkToFit="1"/>
    </xf>
    <xf numFmtId="0" fontId="13" fillId="0" borderId="10"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3" fillId="0" borderId="10" xfId="0" applyFont="1" applyBorder="1" applyAlignment="1">
      <alignment horizontal="distributed" vertical="center"/>
    </xf>
    <xf numFmtId="0" fontId="13" fillId="0" borderId="34" xfId="0" applyFont="1" applyBorder="1" applyAlignment="1">
      <alignment horizontal="distributed" vertical="center"/>
    </xf>
    <xf numFmtId="0" fontId="44" fillId="0" borderId="4" xfId="0" applyFont="1" applyBorder="1" applyAlignment="1">
      <alignment horizontal="left" vertical="center" shrinkToFit="1"/>
    </xf>
    <xf numFmtId="0" fontId="44" fillId="0" borderId="26" xfId="0" applyFont="1" applyBorder="1" applyAlignment="1">
      <alignment horizontal="left" vertical="center" shrinkToFit="1"/>
    </xf>
    <xf numFmtId="0" fontId="44" fillId="0" borderId="28" xfId="0" applyFont="1" applyBorder="1" applyAlignment="1">
      <alignment horizontal="center" vertical="center" shrinkToFit="1"/>
    </xf>
    <xf numFmtId="0" fontId="12" fillId="0" borderId="35" xfId="0" applyFont="1" applyBorder="1" applyAlignment="1">
      <alignment vertical="center" textRotation="255" wrapText="1"/>
    </xf>
    <xf numFmtId="176" fontId="13" fillId="0" borderId="0" xfId="0" applyNumberFormat="1" applyFont="1" applyAlignment="1">
      <alignment horizontal="right" vertical="center" shrinkToFit="1"/>
    </xf>
    <xf numFmtId="176" fontId="46" fillId="0" borderId="0" xfId="0" applyNumberFormat="1" applyFont="1" applyAlignment="1">
      <alignment horizontal="left" vertical="center"/>
    </xf>
    <xf numFmtId="176" fontId="29" fillId="2" borderId="0" xfId="0" applyNumberFormat="1" applyFont="1" applyFill="1" applyAlignment="1">
      <alignment horizontal="left" vertical="center" shrinkToFit="1"/>
    </xf>
    <xf numFmtId="176" fontId="44" fillId="0" borderId="3" xfId="0" applyNumberFormat="1" applyFont="1" applyBorder="1" applyAlignment="1">
      <alignment horizontal="left" vertical="center" shrinkToFit="1"/>
    </xf>
    <xf numFmtId="0" fontId="54" fillId="0" borderId="0" xfId="0" applyFont="1" applyAlignment="1">
      <alignment horizontal="left" vertical="center" shrinkToFit="1"/>
    </xf>
    <xf numFmtId="0" fontId="13" fillId="0" borderId="3" xfId="0" applyFont="1" applyBorder="1" applyAlignment="1">
      <alignment horizontal="distributed" vertical="center"/>
    </xf>
    <xf numFmtId="176" fontId="44" fillId="0" borderId="0" xfId="0" applyNumberFormat="1" applyFont="1" applyAlignment="1">
      <alignment horizontal="center" vertical="center" shrinkToFit="1"/>
    </xf>
    <xf numFmtId="0" fontId="44" fillId="0" borderId="0" xfId="0" applyFont="1" applyAlignment="1">
      <alignment horizontal="right" vertical="center"/>
    </xf>
    <xf numFmtId="0" fontId="13" fillId="0" borderId="3" xfId="0" applyFont="1" applyBorder="1" applyAlignment="1">
      <alignment horizontal="distributed" vertical="center" wrapText="1"/>
    </xf>
    <xf numFmtId="0" fontId="44" fillId="0" borderId="3" xfId="0" applyFont="1" applyBorder="1" applyAlignment="1">
      <alignment horizontal="left" vertical="center" shrinkToFit="1"/>
    </xf>
    <xf numFmtId="0" fontId="47" fillId="0" borderId="0" xfId="0" applyFont="1" applyAlignment="1">
      <alignment horizontal="right" vertical="center"/>
    </xf>
    <xf numFmtId="0" fontId="44" fillId="0" borderId="0" xfId="0" applyNumberFormat="1" applyFont="1" applyAlignment="1">
      <alignment horizontal="right" vertical="center"/>
    </xf>
    <xf numFmtId="0" fontId="44" fillId="0" borderId="6" xfId="0" applyFont="1" applyBorder="1" applyAlignment="1">
      <alignment horizontal="left" vertical="center" shrinkToFit="1"/>
    </xf>
    <xf numFmtId="0" fontId="44" fillId="0" borderId="5" xfId="0" applyFont="1" applyBorder="1" applyAlignment="1">
      <alignment horizontal="left" vertical="center" shrinkToFit="1"/>
    </xf>
    <xf numFmtId="0" fontId="44" fillId="0" borderId="7" xfId="0" applyFont="1" applyBorder="1" applyAlignment="1">
      <alignment horizontal="left" vertical="center" shrinkToFit="1"/>
    </xf>
    <xf numFmtId="0" fontId="44" fillId="0" borderId="29" xfId="0" applyFont="1" applyBorder="1" applyAlignment="1">
      <alignment horizontal="left" vertical="center" shrinkToFit="1"/>
    </xf>
    <xf numFmtId="0" fontId="52" fillId="0" borderId="0" xfId="0" applyFont="1" applyAlignment="1">
      <alignment vertical="center" shrinkToFit="1"/>
    </xf>
    <xf numFmtId="0" fontId="13" fillId="0" borderId="1"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34" xfId="0" applyFont="1" applyBorder="1" applyAlignment="1">
      <alignment horizontal="distributed" vertical="center" wrapText="1"/>
    </xf>
    <xf numFmtId="0" fontId="12" fillId="0" borderId="0" xfId="0" applyFont="1" applyAlignment="1">
      <alignment horizontal="left" vertical="center"/>
    </xf>
    <xf numFmtId="0" fontId="13" fillId="0" borderId="0" xfId="0" applyFont="1" applyAlignment="1">
      <alignment horizontal="right" vertical="center"/>
    </xf>
    <xf numFmtId="0" fontId="29" fillId="2" borderId="0" xfId="0" applyFont="1" applyFill="1" applyAlignment="1">
      <alignment horizontal="left" vertical="center" shrinkToFit="1"/>
    </xf>
    <xf numFmtId="58" fontId="46" fillId="0" borderId="0" xfId="0" applyNumberFormat="1" applyFont="1" applyAlignment="1">
      <alignment horizontal="distributed" vertical="center" wrapText="1" shrinkToFit="1"/>
    </xf>
    <xf numFmtId="58" fontId="12" fillId="0" borderId="0" xfId="0" applyNumberFormat="1" applyFont="1">
      <alignment vertical="center"/>
    </xf>
    <xf numFmtId="58" fontId="44" fillId="0" borderId="0" xfId="0" applyNumberFormat="1" applyFont="1" applyAlignment="1">
      <alignment horizontal="center" vertical="center" shrinkToFit="1"/>
    </xf>
    <xf numFmtId="58" fontId="44" fillId="0" borderId="0" xfId="0" applyNumberFormat="1" applyFont="1" applyAlignment="1">
      <alignment horizontal="left" vertical="center" indent="1" shrinkToFit="1"/>
    </xf>
    <xf numFmtId="0" fontId="44" fillId="0" borderId="0" xfId="0" applyFont="1" applyAlignment="1">
      <alignment horizontal="left" vertical="center" indent="1" shrinkToFit="1"/>
    </xf>
    <xf numFmtId="0" fontId="55" fillId="0" borderId="0" xfId="0" applyFont="1" applyAlignment="1">
      <alignment horizontal="center" vertical="center"/>
    </xf>
    <xf numFmtId="58" fontId="44" fillId="0" borderId="0" xfId="0" applyNumberFormat="1" applyFont="1" applyAlignment="1">
      <alignment horizontal="left" vertical="center" indent="1"/>
    </xf>
    <xf numFmtId="0" fontId="44" fillId="0" borderId="0" xfId="0" applyFont="1" applyAlignment="1">
      <alignment horizontal="left" vertical="center" indent="1"/>
    </xf>
    <xf numFmtId="0" fontId="28" fillId="3" borderId="24"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0" xfId="0" applyFont="1" applyFill="1" applyAlignment="1">
      <alignment horizontal="center" vertical="center"/>
    </xf>
    <xf numFmtId="0" fontId="28" fillId="3" borderId="16"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9" xfId="0" applyFont="1" applyFill="1" applyBorder="1" applyAlignment="1">
      <alignment horizontal="center" vertical="center"/>
    </xf>
    <xf numFmtId="0" fontId="13" fillId="0" borderId="0" xfId="0" applyFont="1" applyAlignment="1">
      <alignment horizontal="left" vertical="center"/>
    </xf>
    <xf numFmtId="0" fontId="20" fillId="0" borderId="0" xfId="0" applyFont="1" applyAlignment="1">
      <alignment horizontal="distributed" vertical="center"/>
    </xf>
    <xf numFmtId="0" fontId="33" fillId="0" borderId="0" xfId="0" applyFont="1" applyAlignment="1">
      <alignment horizontal="center" vertical="center"/>
    </xf>
    <xf numFmtId="0" fontId="15" fillId="0" borderId="0" xfId="0" applyFont="1">
      <alignment vertical="center"/>
    </xf>
    <xf numFmtId="180" fontId="30" fillId="2" borderId="25" xfId="0" applyNumberFormat="1" applyFont="1" applyFill="1" applyBorder="1" applyAlignment="1">
      <alignment horizontal="right" vertical="center"/>
    </xf>
    <xf numFmtId="180" fontId="30" fillId="2" borderId="4" xfId="0" applyNumberFormat="1" applyFont="1" applyFill="1" applyBorder="1" applyAlignment="1">
      <alignment horizontal="right" vertical="center"/>
    </xf>
    <xf numFmtId="179" fontId="30" fillId="2" borderId="5" xfId="0" applyNumberFormat="1" applyFont="1" applyFill="1" applyBorder="1" applyAlignment="1">
      <alignment horizontal="center" vertical="center" shrinkToFit="1"/>
    </xf>
    <xf numFmtId="179" fontId="30" fillId="2" borderId="29" xfId="0" applyNumberFormat="1" applyFont="1" applyFill="1" applyBorder="1" applyAlignment="1">
      <alignment horizontal="center" vertical="center" shrinkToFit="1"/>
    </xf>
    <xf numFmtId="180" fontId="30" fillId="2" borderId="27" xfId="0" applyNumberFormat="1" applyFont="1" applyFill="1" applyBorder="1" applyAlignment="1">
      <alignment horizontal="right" vertical="center"/>
    </xf>
    <xf numFmtId="180" fontId="30" fillId="2" borderId="9" xfId="0" applyNumberFormat="1" applyFont="1" applyFill="1" applyBorder="1" applyAlignment="1">
      <alignment horizontal="right" vertical="center"/>
    </xf>
    <xf numFmtId="0" fontId="30" fillId="3" borderId="25" xfId="0" applyFont="1" applyFill="1" applyBorder="1" applyAlignment="1">
      <alignment horizontal="center" vertical="center" shrinkToFit="1"/>
    </xf>
    <xf numFmtId="0" fontId="30" fillId="3" borderId="4"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30" fillId="3" borderId="27"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30" fillId="2" borderId="25" xfId="0" applyFont="1" applyFill="1" applyBorder="1" applyAlignment="1">
      <alignment vertical="center" wrapText="1" shrinkToFit="1"/>
    </xf>
    <xf numFmtId="0" fontId="16" fillId="2" borderId="4" xfId="0" applyFont="1" applyFill="1" applyBorder="1" applyAlignment="1">
      <alignment vertical="center" wrapText="1" shrinkToFit="1"/>
    </xf>
    <xf numFmtId="0" fontId="16" fillId="2" borderId="26" xfId="0" applyFont="1" applyFill="1" applyBorder="1" applyAlignment="1">
      <alignment vertical="center" wrapText="1" shrinkToFit="1"/>
    </xf>
    <xf numFmtId="0" fontId="16" fillId="2" borderId="27" xfId="0" applyFont="1" applyFill="1" applyBorder="1" applyAlignment="1">
      <alignment vertical="center" wrapText="1" shrinkToFit="1"/>
    </xf>
    <xf numFmtId="0" fontId="16" fillId="2" borderId="9" xfId="0" applyFont="1" applyFill="1" applyBorder="1" applyAlignment="1">
      <alignment vertical="center" wrapText="1" shrinkToFit="1"/>
    </xf>
    <xf numFmtId="0" fontId="16" fillId="2" borderId="28" xfId="0" applyFont="1" applyFill="1" applyBorder="1" applyAlignment="1">
      <alignment vertical="center" wrapText="1" shrinkToFit="1"/>
    </xf>
    <xf numFmtId="0" fontId="30" fillId="3" borderId="5" xfId="0" applyFont="1" applyFill="1" applyBorder="1" applyAlignment="1">
      <alignment horizontal="center" vertical="center" shrinkToFit="1"/>
    </xf>
    <xf numFmtId="0" fontId="30" fillId="3" borderId="29" xfId="0" applyFont="1" applyFill="1" applyBorder="1" applyAlignment="1">
      <alignment horizontal="center" vertical="center" shrinkToFi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34" xfId="0" applyFont="1" applyBorder="1" applyAlignment="1">
      <alignment horizontal="center" vertical="center"/>
    </xf>
    <xf numFmtId="0" fontId="49" fillId="0" borderId="9" xfId="0" applyFont="1" applyBorder="1" applyAlignment="1">
      <alignment vertical="center" shrinkToFit="1"/>
    </xf>
    <xf numFmtId="0" fontId="49" fillId="0" borderId="9" xfId="0" applyFont="1" applyBorder="1" applyAlignment="1">
      <alignment horizontal="center" vertical="center" shrinkToFit="1"/>
    </xf>
    <xf numFmtId="0" fontId="49" fillId="0" borderId="0" xfId="0" applyFont="1" applyAlignment="1">
      <alignment vertical="center" shrinkToFit="1"/>
    </xf>
    <xf numFmtId="0" fontId="17" fillId="2" borderId="0" xfId="0" applyFont="1" applyFill="1" applyAlignment="1">
      <alignment horizontal="left" vertical="center" shrinkToFit="1"/>
    </xf>
    <xf numFmtId="0" fontId="54" fillId="0" borderId="0" xfId="0" applyFont="1" applyAlignment="1">
      <alignment horizontal="center" vertical="center" shrinkToFit="1"/>
    </xf>
    <xf numFmtId="0" fontId="29" fillId="2" borderId="3" xfId="0" applyNumberFormat="1" applyFont="1" applyFill="1" applyBorder="1" applyAlignment="1">
      <alignment horizontal="center" vertical="center"/>
    </xf>
    <xf numFmtId="176" fontId="29" fillId="2" borderId="3" xfId="0" applyNumberFormat="1" applyFont="1" applyFill="1" applyBorder="1" applyAlignment="1">
      <alignment horizontal="center" vertical="center"/>
    </xf>
    <xf numFmtId="0" fontId="44" fillId="2" borderId="3" xfId="0" applyNumberFormat="1" applyFont="1" applyFill="1" applyBorder="1" applyAlignment="1">
      <alignment horizontal="center" vertical="center"/>
    </xf>
    <xf numFmtId="176" fontId="44" fillId="2" borderId="3" xfId="0" applyNumberFormat="1" applyFont="1" applyFill="1" applyBorder="1" applyAlignment="1">
      <alignment horizontal="center" vertical="center"/>
    </xf>
    <xf numFmtId="0" fontId="52" fillId="2" borderId="1" xfId="0" applyFont="1" applyFill="1" applyBorder="1" applyAlignment="1">
      <alignment horizontal="center" vertical="center"/>
    </xf>
    <xf numFmtId="0" fontId="52" fillId="2" borderId="10" xfId="0" applyFont="1" applyFill="1" applyBorder="1" applyAlignment="1">
      <alignment horizontal="center" vertical="center"/>
    </xf>
    <xf numFmtId="0" fontId="44" fillId="0" borderId="10" xfId="0" applyFont="1" applyFill="1" applyBorder="1" applyAlignment="1">
      <alignment vertical="center" shrinkToFit="1"/>
    </xf>
    <xf numFmtId="0" fontId="44" fillId="0" borderId="34" xfId="0" applyFont="1" applyFill="1" applyBorder="1" applyAlignment="1">
      <alignment vertical="center" shrinkToFit="1"/>
    </xf>
    <xf numFmtId="0" fontId="13" fillId="0" borderId="0" xfId="0" applyFont="1" applyAlignment="1">
      <alignment vertical="center"/>
    </xf>
    <xf numFmtId="0" fontId="13" fillId="0" borderId="3" xfId="0" applyFont="1" applyBorder="1" applyAlignment="1">
      <alignment horizontal="left" vertical="center"/>
    </xf>
    <xf numFmtId="176"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9" fillId="0" borderId="1"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29" fillId="0" borderId="34" xfId="0" applyFont="1" applyFill="1" applyBorder="1" applyAlignment="1">
      <alignment horizontal="center" vertical="center" shrinkToFit="1"/>
    </xf>
    <xf numFmtId="0" fontId="44" fillId="2" borderId="0" xfId="0" applyFont="1" applyFill="1" applyBorder="1" applyAlignment="1">
      <alignment horizontal="center" vertical="center"/>
    </xf>
    <xf numFmtId="0" fontId="17" fillId="2" borderId="0" xfId="0" applyFont="1" applyFill="1" applyAlignment="1">
      <alignment vertical="center" shrinkToFit="1"/>
    </xf>
    <xf numFmtId="0" fontId="17" fillId="2" borderId="3" xfId="0" applyFont="1" applyFill="1" applyBorder="1" applyAlignment="1">
      <alignment horizontal="center" vertical="center" shrinkToFit="1"/>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7" fillId="2" borderId="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3" fillId="0" borderId="1" xfId="0" applyFont="1" applyBorder="1" applyAlignment="1">
      <alignment horizontal="center" vertical="center" wrapText="1"/>
    </xf>
    <xf numFmtId="0" fontId="13" fillId="0" borderId="34" xfId="0" applyFont="1" applyBorder="1" applyAlignment="1">
      <alignment horizontal="center" vertical="center" wrapText="1"/>
    </xf>
    <xf numFmtId="0" fontId="13" fillId="2" borderId="0" xfId="0" applyFont="1" applyFill="1">
      <alignment vertical="center"/>
    </xf>
    <xf numFmtId="176" fontId="13" fillId="0" borderId="0" xfId="0" applyNumberFormat="1" applyFont="1" applyAlignment="1">
      <alignment horizontal="distributed" vertical="center"/>
    </xf>
    <xf numFmtId="176" fontId="52" fillId="0" borderId="0" xfId="0" applyNumberFormat="1" applyFont="1" applyAlignment="1">
      <alignment horizontal="left" vertical="center" shrinkToFit="1"/>
    </xf>
    <xf numFmtId="0" fontId="46" fillId="0" borderId="0" xfId="0" applyFont="1" applyAlignment="1">
      <alignment horizontal="left" vertical="center"/>
    </xf>
    <xf numFmtId="0" fontId="13" fillId="0" borderId="0" xfId="0" applyFont="1" applyAlignment="1">
      <alignment horizontal="right" vertical="center" shrinkToFit="1"/>
    </xf>
    <xf numFmtId="0" fontId="44" fillId="2" borderId="1" xfId="0" applyFont="1" applyFill="1" applyBorder="1" applyAlignment="1">
      <alignment horizontal="left" vertical="center" shrinkToFit="1"/>
    </xf>
    <xf numFmtId="0" fontId="44" fillId="2" borderId="10" xfId="0" applyFont="1" applyFill="1" applyBorder="1" applyAlignment="1">
      <alignment horizontal="left" vertical="center" shrinkToFit="1"/>
    </xf>
    <xf numFmtId="0" fontId="44" fillId="2" borderId="34" xfId="0" applyFont="1" applyFill="1" applyBorder="1" applyAlignment="1">
      <alignment horizontal="left" vertical="center" shrinkToFit="1"/>
    </xf>
    <xf numFmtId="0" fontId="13" fillId="0" borderId="27"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5" xfId="0" applyFont="1" applyBorder="1" applyAlignment="1">
      <alignment horizontal="center" vertical="center" textRotation="255" wrapText="1"/>
    </xf>
    <xf numFmtId="0" fontId="13" fillId="0" borderId="35"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58" fontId="44" fillId="0" borderId="1" xfId="0" applyNumberFormat="1" applyFont="1" applyBorder="1" applyAlignment="1">
      <alignment horizontal="left" vertical="center" shrinkToFit="1"/>
    </xf>
    <xf numFmtId="176" fontId="29" fillId="2" borderId="0" xfId="0" applyNumberFormat="1" applyFont="1" applyFill="1" applyAlignment="1">
      <alignment horizontal="center" vertical="center" shrinkToFit="1"/>
    </xf>
    <xf numFmtId="176" fontId="44" fillId="2" borderId="1" xfId="0" applyNumberFormat="1" applyFont="1" applyFill="1" applyBorder="1" applyAlignment="1">
      <alignment horizontal="left" vertical="center" shrinkToFit="1"/>
    </xf>
    <xf numFmtId="176" fontId="44" fillId="2" borderId="10" xfId="0" applyNumberFormat="1" applyFont="1" applyFill="1" applyBorder="1" applyAlignment="1">
      <alignment horizontal="left" vertical="center" shrinkToFit="1"/>
    </xf>
    <xf numFmtId="176" fontId="44" fillId="2" borderId="34" xfId="0" applyNumberFormat="1" applyFont="1" applyFill="1" applyBorder="1" applyAlignment="1">
      <alignment horizontal="left" vertical="center" shrinkToFit="1"/>
    </xf>
    <xf numFmtId="0" fontId="16" fillId="2" borderId="2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9"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6" fillId="2" borderId="25" xfId="0" applyFont="1" applyFill="1" applyBorder="1" applyAlignment="1">
      <alignment horizontal="left" vertical="center"/>
    </xf>
    <xf numFmtId="0" fontId="16" fillId="2" borderId="4"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 xfId="0" applyFont="1" applyFill="1" applyBorder="1" applyAlignment="1">
      <alignment horizontal="left" vertical="center"/>
    </xf>
    <xf numFmtId="0" fontId="16" fillId="2" borderId="0" xfId="0" applyFont="1" applyFill="1" applyAlignment="1">
      <alignment horizontal="left" vertical="center"/>
    </xf>
    <xf numFmtId="0" fontId="16" fillId="2" borderId="49"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28" xfId="0" applyFont="1" applyFill="1" applyBorder="1" applyAlignment="1">
      <alignment horizontal="left" vertical="center"/>
    </xf>
    <xf numFmtId="176" fontId="12" fillId="0" borderId="2" xfId="0" applyNumberFormat="1" applyFont="1" applyBorder="1" applyAlignment="1">
      <alignment horizontal="center" vertical="center"/>
    </xf>
    <xf numFmtId="176" fontId="12" fillId="0" borderId="49" xfId="0" applyNumberFormat="1" applyFont="1" applyBorder="1" applyAlignment="1">
      <alignment horizontal="center" vertical="center"/>
    </xf>
    <xf numFmtId="176" fontId="44" fillId="0" borderId="0" xfId="0" applyNumberFormat="1" applyFont="1" applyAlignment="1">
      <alignment horizontal="distributed" vertical="center" indent="1" shrinkToFit="1"/>
    </xf>
    <xf numFmtId="0" fontId="17" fillId="2" borderId="0" xfId="0" applyFont="1" applyFill="1" applyAlignment="1">
      <alignment horizontal="right" vertical="center" shrinkToFit="1"/>
    </xf>
    <xf numFmtId="58" fontId="18" fillId="0" borderId="0" xfId="0" applyNumberFormat="1" applyFo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color rgb="FF0000FF"/>
      <color rgb="FFCCFFFF"/>
      <color rgb="FFCCFF99"/>
      <color rgb="FFFF99FF"/>
      <color rgb="FF00CC00"/>
      <color rgb="FF00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26</xdr:col>
      <xdr:colOff>0</xdr:colOff>
      <xdr:row>28</xdr:row>
      <xdr:rowOff>0</xdr:rowOff>
    </xdr:from>
    <xdr:to>
      <xdr:col>27</xdr:col>
      <xdr:colOff>95925</xdr:colOff>
      <xdr:row>31</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1630025"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twoCellAnchor>
    <xdr:from>
      <xdr:col>12</xdr:col>
      <xdr:colOff>0</xdr:colOff>
      <xdr:row>28</xdr:row>
      <xdr:rowOff>0</xdr:rowOff>
    </xdr:from>
    <xdr:to>
      <xdr:col>13</xdr:col>
      <xdr:colOff>95925</xdr:colOff>
      <xdr:row>31</xdr:row>
      <xdr:rowOff>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334000"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352425</xdr:colOff>
      <xdr:row>41</xdr:row>
      <xdr:rowOff>9525</xdr:rowOff>
    </xdr:from>
    <xdr:to>
      <xdr:col>13</xdr:col>
      <xdr:colOff>0</xdr:colOff>
      <xdr:row>45</xdr:row>
      <xdr:rowOff>0</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3933825" y="8372475"/>
          <a:ext cx="1885950" cy="790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選挙人名簿登録証明書（様式</a:t>
          </a:r>
          <a:r>
            <a:rPr kumimoji="1" lang="en-US" altLang="ja-JP" sz="800">
              <a:latin typeface="UD デジタル 教科書体 NP-R" panose="02020400000000000000" pitchFamily="18" charset="-128"/>
              <a:ea typeface="UD デジタル 教科書体 NP-R" panose="02020400000000000000" pitchFamily="18" charset="-128"/>
            </a:rPr>
            <a:t>6</a:t>
          </a:r>
          <a:r>
            <a:rPr kumimoji="1" lang="ja-JP" altLang="en-US" sz="800">
              <a:latin typeface="UD デジタル 教科書体 NP-R" panose="02020400000000000000" pitchFamily="18" charset="-128"/>
              <a:ea typeface="UD デジタル 教科書体 NP-R" panose="02020400000000000000" pitchFamily="18" charset="-128"/>
            </a:rPr>
            <a:t>）及び承諾書（様式</a:t>
          </a:r>
          <a:r>
            <a:rPr kumimoji="1" lang="en-US" altLang="ja-JP" sz="800">
              <a:latin typeface="UD デジタル 教科書体 NP-R" panose="02020400000000000000" pitchFamily="18" charset="-128"/>
              <a:ea typeface="UD デジタル 教科書体 NP-R" panose="02020400000000000000" pitchFamily="18" charset="-128"/>
            </a:rPr>
            <a:t>16</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40</xdr:row>
      <xdr:rowOff>1</xdr:rowOff>
    </xdr:from>
    <xdr:to>
      <xdr:col>13</xdr:col>
      <xdr:colOff>180975</xdr:colOff>
      <xdr:row>42</xdr:row>
      <xdr:rowOff>1</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4029075" y="8296276"/>
          <a:ext cx="19716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a:t>
          </a:r>
          <a:r>
            <a:rPr kumimoji="1" lang="en-US" altLang="ja-JP" sz="800">
              <a:latin typeface="UD デジタル 教科書体 NP-R" panose="02020400000000000000" pitchFamily="18" charset="-128"/>
              <a:ea typeface="UD デジタル 教科書体 NP-R" panose="02020400000000000000" pitchFamily="18" charset="-128"/>
            </a:rPr>
            <a:t>18</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29</xdr:row>
      <xdr:rowOff>9524</xdr:rowOff>
    </xdr:from>
    <xdr:to>
      <xdr:col>13</xdr:col>
      <xdr:colOff>209550</xdr:colOff>
      <xdr:row>34</xdr:row>
      <xdr:rowOff>0</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15249"/>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29</xdr:row>
      <xdr:rowOff>0</xdr:rowOff>
    </xdr:from>
    <xdr:to>
      <xdr:col>13</xdr:col>
      <xdr:colOff>209550</xdr:colOff>
      <xdr:row>33</xdr:row>
      <xdr:rowOff>190501</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05725"/>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32</xdr:row>
      <xdr:rowOff>19049</xdr:rowOff>
    </xdr:from>
    <xdr:to>
      <xdr:col>13</xdr:col>
      <xdr:colOff>95250</xdr:colOff>
      <xdr:row>36</xdr:row>
      <xdr:rowOff>0</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96224"/>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32</xdr:row>
      <xdr:rowOff>0</xdr:rowOff>
    </xdr:from>
    <xdr:to>
      <xdr:col>13</xdr:col>
      <xdr:colOff>95250</xdr:colOff>
      <xdr:row>35</xdr:row>
      <xdr:rowOff>161926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77175"/>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28</xdr:row>
      <xdr:rowOff>1</xdr:rowOff>
    </xdr:from>
    <xdr:to>
      <xdr:col>13</xdr:col>
      <xdr:colOff>9525</xdr:colOff>
      <xdr:row>33</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4029075" y="7391401"/>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219075</xdr:colOff>
      <xdr:row>28</xdr:row>
      <xdr:rowOff>0</xdr:rowOff>
    </xdr:from>
    <xdr:to>
      <xdr:col>27</xdr:col>
      <xdr:colOff>228600</xdr:colOff>
      <xdr:row>32</xdr:row>
      <xdr:rowOff>200024</xdr:rowOff>
    </xdr:to>
    <xdr:sp macro="" textlink="">
      <xdr:nvSpPr>
        <xdr:cNvPr id="4" name="大かっこ 3">
          <a:extLst>
            <a:ext uri="{FF2B5EF4-FFF2-40B4-BE49-F238E27FC236}">
              <a16:creationId xmlns:a16="http://schemas.microsoft.com/office/drawing/2014/main" id="{00000000-0008-0000-1100-000002000000}"/>
            </a:ext>
          </a:extLst>
        </xdr:cNvPr>
        <xdr:cNvSpPr/>
      </xdr:nvSpPr>
      <xdr:spPr>
        <a:xfrm>
          <a:off x="10582275" y="7391400"/>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28</xdr:row>
      <xdr:rowOff>1</xdr:rowOff>
    </xdr:from>
    <xdr:to>
      <xdr:col>13</xdr:col>
      <xdr:colOff>9525</xdr:colOff>
      <xdr:row>33</xdr:row>
      <xdr:rowOff>0</xdr:rowOff>
    </xdr:to>
    <xdr:sp macro="" textlink="">
      <xdr:nvSpPr>
        <xdr:cNvPr id="4" name="大かっこ 3">
          <a:extLst>
            <a:ext uri="{FF2B5EF4-FFF2-40B4-BE49-F238E27FC236}">
              <a16:creationId xmlns:a16="http://schemas.microsoft.com/office/drawing/2014/main" id="{00000000-0008-0000-1100-000002000000}"/>
            </a:ext>
          </a:extLst>
        </xdr:cNvPr>
        <xdr:cNvSpPr/>
      </xdr:nvSpPr>
      <xdr:spPr>
        <a:xfrm>
          <a:off x="4029075" y="7162801"/>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219075</xdr:colOff>
      <xdr:row>28</xdr:row>
      <xdr:rowOff>1</xdr:rowOff>
    </xdr:from>
    <xdr:to>
      <xdr:col>27</xdr:col>
      <xdr:colOff>228600</xdr:colOff>
      <xdr:row>33</xdr:row>
      <xdr:rowOff>0</xdr:rowOff>
    </xdr:to>
    <xdr:sp macro="" textlink="">
      <xdr:nvSpPr>
        <xdr:cNvPr id="5" name="大かっこ 4">
          <a:extLst>
            <a:ext uri="{FF2B5EF4-FFF2-40B4-BE49-F238E27FC236}">
              <a16:creationId xmlns:a16="http://schemas.microsoft.com/office/drawing/2014/main" id="{00000000-0008-0000-1100-000002000000}"/>
            </a:ext>
          </a:extLst>
        </xdr:cNvPr>
        <xdr:cNvSpPr/>
      </xdr:nvSpPr>
      <xdr:spPr>
        <a:xfrm>
          <a:off x="10582275" y="7191376"/>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30</xdr:row>
      <xdr:rowOff>0</xdr:rowOff>
    </xdr:from>
    <xdr:to>
      <xdr:col>13</xdr:col>
      <xdr:colOff>238125</xdr:colOff>
      <xdr:row>35</xdr:row>
      <xdr:rowOff>0</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402907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171450</xdr:colOff>
      <xdr:row>30</xdr:row>
      <xdr:rowOff>0</xdr:rowOff>
    </xdr:from>
    <xdr:to>
      <xdr:col>27</xdr:col>
      <xdr:colOff>409575</xdr:colOff>
      <xdr:row>35</xdr:row>
      <xdr:rowOff>0</xdr:rowOff>
    </xdr:to>
    <xdr:sp macro="" textlink="">
      <xdr:nvSpPr>
        <xdr:cNvPr id="5" name="大かっこ 4">
          <a:extLst>
            <a:ext uri="{FF2B5EF4-FFF2-40B4-BE49-F238E27FC236}">
              <a16:creationId xmlns:a16="http://schemas.microsoft.com/office/drawing/2014/main" id="{00000000-0008-0000-1300-000002000000}"/>
            </a:ext>
          </a:extLst>
        </xdr:cNvPr>
        <xdr:cNvSpPr/>
      </xdr:nvSpPr>
      <xdr:spPr>
        <a:xfrm>
          <a:off x="1063942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180975</xdr:colOff>
      <xdr:row>29</xdr:row>
      <xdr:rowOff>190500</xdr:rowOff>
    </xdr:from>
    <xdr:to>
      <xdr:col>41</xdr:col>
      <xdr:colOff>419100</xdr:colOff>
      <xdr:row>34</xdr:row>
      <xdr:rowOff>190500</xdr:rowOff>
    </xdr:to>
    <xdr:sp macro="" textlink="">
      <xdr:nvSpPr>
        <xdr:cNvPr id="6" name="大かっこ 5">
          <a:extLst>
            <a:ext uri="{FF2B5EF4-FFF2-40B4-BE49-F238E27FC236}">
              <a16:creationId xmlns:a16="http://schemas.microsoft.com/office/drawing/2014/main" id="{00000000-0008-0000-1300-000002000000}"/>
            </a:ext>
          </a:extLst>
        </xdr:cNvPr>
        <xdr:cNvSpPr/>
      </xdr:nvSpPr>
      <xdr:spPr>
        <a:xfrm>
          <a:off x="17087850" y="73152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30</xdr:row>
      <xdr:rowOff>0</xdr:rowOff>
    </xdr:from>
    <xdr:to>
      <xdr:col>13</xdr:col>
      <xdr:colOff>238125</xdr:colOff>
      <xdr:row>35</xdr:row>
      <xdr:rowOff>0</xdr:rowOff>
    </xdr:to>
    <xdr:sp macro="" textlink="">
      <xdr:nvSpPr>
        <xdr:cNvPr id="5" name="大かっこ 4">
          <a:extLst>
            <a:ext uri="{FF2B5EF4-FFF2-40B4-BE49-F238E27FC236}">
              <a16:creationId xmlns:a16="http://schemas.microsoft.com/office/drawing/2014/main" id="{00000000-0008-0000-1300-000002000000}"/>
            </a:ext>
          </a:extLst>
        </xdr:cNvPr>
        <xdr:cNvSpPr/>
      </xdr:nvSpPr>
      <xdr:spPr>
        <a:xfrm>
          <a:off x="40290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200025</xdr:colOff>
      <xdr:row>30</xdr:row>
      <xdr:rowOff>0</xdr:rowOff>
    </xdr:from>
    <xdr:to>
      <xdr:col>27</xdr:col>
      <xdr:colOff>438150</xdr:colOff>
      <xdr:row>35</xdr:row>
      <xdr:rowOff>0</xdr:rowOff>
    </xdr:to>
    <xdr:sp macro="" textlink="">
      <xdr:nvSpPr>
        <xdr:cNvPr id="6" name="大かっこ 5">
          <a:extLst>
            <a:ext uri="{FF2B5EF4-FFF2-40B4-BE49-F238E27FC236}">
              <a16:creationId xmlns:a16="http://schemas.microsoft.com/office/drawing/2014/main" id="{00000000-0008-0000-1300-000002000000}"/>
            </a:ext>
          </a:extLst>
        </xdr:cNvPr>
        <xdr:cNvSpPr/>
      </xdr:nvSpPr>
      <xdr:spPr>
        <a:xfrm>
          <a:off x="10668000"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190500</xdr:colOff>
      <xdr:row>30</xdr:row>
      <xdr:rowOff>0</xdr:rowOff>
    </xdr:from>
    <xdr:to>
      <xdr:col>41</xdr:col>
      <xdr:colOff>428625</xdr:colOff>
      <xdr:row>35</xdr:row>
      <xdr:rowOff>0</xdr:rowOff>
    </xdr:to>
    <xdr:sp macro="" textlink="">
      <xdr:nvSpPr>
        <xdr:cNvPr id="7" name="大かっこ 6">
          <a:extLst>
            <a:ext uri="{FF2B5EF4-FFF2-40B4-BE49-F238E27FC236}">
              <a16:creationId xmlns:a16="http://schemas.microsoft.com/office/drawing/2014/main" id="{00000000-0008-0000-1300-000002000000}"/>
            </a:ext>
          </a:extLst>
        </xdr:cNvPr>
        <xdr:cNvSpPr/>
      </xdr:nvSpPr>
      <xdr:spPr>
        <a:xfrm>
          <a:off x="170973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miyagi.jp/soshiki/senkyo/" TargetMode="Externa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F13"/>
  <sheetViews>
    <sheetView workbookViewId="0">
      <selection activeCell="D20" sqref="D20"/>
    </sheetView>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4" bestFit="1" customWidth="1"/>
    <col min="6" max="6" width="17.375" style="1" bestFit="1" customWidth="1"/>
    <col min="7" max="16384" width="9" style="1"/>
  </cols>
  <sheetData>
    <row r="1" spans="1:6">
      <c r="A1" s="155" t="s">
        <v>109</v>
      </c>
      <c r="B1" s="4"/>
      <c r="C1" s="4"/>
    </row>
    <row r="3" spans="1:6" s="5" customFormat="1">
      <c r="A3" s="381" t="s">
        <v>115</v>
      </c>
      <c r="B3" s="382"/>
      <c r="C3" s="383"/>
      <c r="D3" s="240" t="s">
        <v>116</v>
      </c>
      <c r="E3" s="241" t="s">
        <v>111</v>
      </c>
    </row>
    <row r="4" spans="1:6" s="5" customFormat="1">
      <c r="A4" s="375" t="s">
        <v>677</v>
      </c>
      <c r="B4" s="376"/>
      <c r="C4" s="377"/>
      <c r="D4" s="10" t="s">
        <v>678</v>
      </c>
      <c r="E4" s="7" t="s">
        <v>679</v>
      </c>
    </row>
    <row r="5" spans="1:6">
      <c r="A5" s="375" t="s">
        <v>71</v>
      </c>
      <c r="B5" s="376"/>
      <c r="C5" s="377"/>
      <c r="D5" s="10" t="s">
        <v>725</v>
      </c>
      <c r="E5" s="7" t="s">
        <v>676</v>
      </c>
    </row>
    <row r="6" spans="1:6">
      <c r="A6" s="375" t="s">
        <v>110</v>
      </c>
      <c r="B6" s="376"/>
      <c r="C6" s="377"/>
      <c r="D6" s="11">
        <v>46117</v>
      </c>
      <c r="E6" s="8">
        <v>45221</v>
      </c>
      <c r="F6" s="246" t="str">
        <f>TEXT(D6,"ggge年M月D日")</f>
        <v>令和8年4月5日</v>
      </c>
    </row>
    <row r="7" spans="1:6">
      <c r="A7" s="375" t="s">
        <v>620</v>
      </c>
      <c r="B7" s="376"/>
      <c r="C7" s="377"/>
      <c r="D7" s="18">
        <v>46108</v>
      </c>
      <c r="E7" s="8">
        <v>45212</v>
      </c>
    </row>
    <row r="8" spans="1:6">
      <c r="A8" s="378" t="s">
        <v>117</v>
      </c>
      <c r="B8" s="6" t="s">
        <v>727</v>
      </c>
      <c r="C8" s="6" t="s">
        <v>727</v>
      </c>
      <c r="D8" s="10" t="s">
        <v>726</v>
      </c>
      <c r="E8" s="7" t="s">
        <v>112</v>
      </c>
    </row>
    <row r="9" spans="1:6">
      <c r="A9" s="379"/>
      <c r="B9" s="6"/>
      <c r="C9" s="6"/>
      <c r="D9" s="10"/>
      <c r="E9" s="7" t="s">
        <v>112</v>
      </c>
    </row>
    <row r="10" spans="1:6">
      <c r="A10" s="379"/>
      <c r="B10" s="6"/>
      <c r="C10" s="6"/>
      <c r="D10" s="10"/>
      <c r="E10" s="7" t="s">
        <v>112</v>
      </c>
    </row>
    <row r="11" spans="1:6">
      <c r="A11" s="379"/>
      <c r="B11" s="6"/>
      <c r="C11" s="6"/>
      <c r="D11" s="10"/>
      <c r="E11" s="7" t="s">
        <v>112</v>
      </c>
    </row>
    <row r="12" spans="1:6">
      <c r="A12" s="380"/>
      <c r="B12" s="6"/>
      <c r="C12" s="6"/>
      <c r="D12" s="10"/>
      <c r="E12" s="7" t="s">
        <v>112</v>
      </c>
    </row>
    <row r="13" spans="1:6">
      <c r="A13" s="375" t="s">
        <v>113</v>
      </c>
      <c r="B13" s="376"/>
      <c r="C13" s="377"/>
      <c r="D13" s="10" t="s">
        <v>114</v>
      </c>
      <c r="E13" s="7" t="s">
        <v>112</v>
      </c>
    </row>
  </sheetData>
  <mergeCells count="7">
    <mergeCell ref="A7:C7"/>
    <mergeCell ref="A8:A12"/>
    <mergeCell ref="A13:C13"/>
    <mergeCell ref="A3:C3"/>
    <mergeCell ref="A5:C5"/>
    <mergeCell ref="A6:C6"/>
    <mergeCell ref="A4:C4"/>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O33"/>
  <sheetViews>
    <sheetView view="pageBreakPreview" topLeftCell="A11" zoomScaleNormal="100" zoomScaleSheetLayoutView="100" workbookViewId="0"/>
  </sheetViews>
  <sheetFormatPr defaultColWidth="5.875" defaultRowHeight="14.25"/>
  <cols>
    <col min="1" max="13" width="5.875" style="48" customWidth="1"/>
    <col min="14" max="14" width="10.625" style="48" customWidth="1"/>
    <col min="15" max="15" width="11.875" style="48" bestFit="1" customWidth="1"/>
    <col min="16" max="16384" width="5.875" style="48"/>
  </cols>
  <sheetData>
    <row r="1" spans="1:15">
      <c r="N1" s="66" t="s">
        <v>519</v>
      </c>
      <c r="O1" s="243" t="s">
        <v>363</v>
      </c>
    </row>
    <row r="5" spans="1:15" ht="28.5">
      <c r="A5" s="528" t="s">
        <v>279</v>
      </c>
      <c r="B5" s="528"/>
      <c r="C5" s="528"/>
      <c r="D5" s="528"/>
      <c r="E5" s="528"/>
      <c r="F5" s="528"/>
      <c r="G5" s="528"/>
      <c r="H5" s="528"/>
      <c r="I5" s="528"/>
      <c r="J5" s="528"/>
      <c r="K5" s="528"/>
      <c r="L5" s="528"/>
      <c r="M5" s="528"/>
      <c r="N5" s="528"/>
    </row>
    <row r="9" spans="1:15" ht="14.25" customHeight="1"/>
    <row r="10" spans="1:15" ht="15.75" customHeight="1">
      <c r="A10" s="530" t="str">
        <f>"　"&amp;設定シート!$F$6&amp;"執行の"&amp;設定シート!$D$4&amp;"の"&amp;入力シート①!$C$6</f>
        <v>　令和8年4月5日執行の宮城県議会議員補欠選挙の亘理選挙区</v>
      </c>
      <c r="B10" s="530"/>
      <c r="C10" s="530"/>
      <c r="D10" s="530"/>
      <c r="E10" s="530"/>
      <c r="F10" s="530"/>
      <c r="G10" s="530"/>
      <c r="H10" s="530"/>
      <c r="I10" s="530"/>
      <c r="J10" s="530"/>
      <c r="K10" s="530"/>
      <c r="L10" s="530"/>
      <c r="M10" s="530"/>
      <c r="N10" s="530"/>
    </row>
    <row r="11" spans="1:15" ht="14.25" customHeight="1">
      <c r="A11" s="531" t="s">
        <v>625</v>
      </c>
      <c r="B11" s="531"/>
      <c r="C11" s="531"/>
      <c r="D11" s="531"/>
      <c r="E11" s="531"/>
      <c r="F11" s="531"/>
      <c r="G11" s="531"/>
      <c r="H11" s="69"/>
      <c r="K11" s="69"/>
    </row>
    <row r="12" spans="1:15" ht="14.25" customHeight="1">
      <c r="H12" s="69"/>
    </row>
    <row r="15" spans="1:15">
      <c r="A15" s="524">
        <f>設定シート!D7</f>
        <v>46108</v>
      </c>
      <c r="B15" s="524"/>
      <c r="C15" s="524"/>
      <c r="D15" s="524"/>
      <c r="E15" s="524"/>
    </row>
    <row r="16" spans="1:15" s="353" customFormat="1">
      <c r="A16" s="350"/>
      <c r="B16" s="350"/>
      <c r="C16" s="350"/>
      <c r="D16" s="350"/>
      <c r="E16" s="350"/>
    </row>
    <row r="17" spans="1:14">
      <c r="B17" s="71"/>
      <c r="C17" s="62"/>
      <c r="D17" s="62"/>
    </row>
    <row r="18" spans="1:14">
      <c r="B18" s="71"/>
      <c r="C18" s="62"/>
      <c r="D18" s="62"/>
      <c r="E18" s="532" t="s">
        <v>55</v>
      </c>
      <c r="F18" s="532"/>
      <c r="H18" s="529">
        <f>入力シート①!C16</f>
        <v>0</v>
      </c>
      <c r="I18" s="529"/>
      <c r="J18" s="529"/>
      <c r="K18" s="529"/>
      <c r="L18" s="529"/>
      <c r="M18" s="529"/>
      <c r="N18" s="529"/>
    </row>
    <row r="19" spans="1:14">
      <c r="B19" s="71"/>
      <c r="C19" s="62"/>
      <c r="D19" s="62"/>
      <c r="E19" s="61"/>
      <c r="F19" s="72"/>
    </row>
    <row r="20" spans="1:14">
      <c r="B20" s="71"/>
      <c r="C20" s="62"/>
      <c r="D20" s="62"/>
      <c r="E20" s="47"/>
      <c r="F20" s="72"/>
      <c r="G20" s="60"/>
    </row>
    <row r="21" spans="1:14">
      <c r="B21" s="71"/>
      <c r="C21" s="62"/>
      <c r="D21" s="62"/>
      <c r="E21" s="532" t="s">
        <v>66</v>
      </c>
      <c r="F21" s="532"/>
      <c r="H21" s="529">
        <f>入力シート①!C12</f>
        <v>0</v>
      </c>
      <c r="I21" s="529"/>
      <c r="J21" s="529"/>
      <c r="K21" s="529"/>
      <c r="L21" s="529"/>
      <c r="M21" s="529"/>
      <c r="N21" s="529"/>
    </row>
    <row r="22" spans="1:14">
      <c r="B22" s="71"/>
      <c r="C22" s="62"/>
      <c r="D22" s="62"/>
    </row>
    <row r="23" spans="1:14">
      <c r="B23" s="71"/>
      <c r="C23" s="62"/>
      <c r="D23" s="62"/>
    </row>
    <row r="24" spans="1:14">
      <c r="B24" s="71"/>
      <c r="C24" s="62"/>
      <c r="D24" s="62"/>
    </row>
    <row r="25" spans="1:14">
      <c r="B25" s="71"/>
      <c r="C25" s="62"/>
      <c r="D25" s="62"/>
    </row>
    <row r="26" spans="1:14">
      <c r="C26" s="66" t="s">
        <v>273</v>
      </c>
      <c r="E26" s="529">
        <f>入力シート①!C22</f>
        <v>0</v>
      </c>
      <c r="F26" s="529"/>
      <c r="G26" s="529"/>
      <c r="H26" s="529"/>
      <c r="I26" s="529"/>
      <c r="J26" s="48" t="s">
        <v>20</v>
      </c>
    </row>
    <row r="27" spans="1:14">
      <c r="B27" s="71"/>
      <c r="C27" s="62"/>
      <c r="D27" s="62"/>
    </row>
    <row r="28" spans="1:14" ht="15.75" customHeight="1">
      <c r="D28" s="76"/>
      <c r="E28" s="76"/>
      <c r="F28" s="72"/>
      <c r="G28" s="76"/>
      <c r="I28" s="74"/>
      <c r="J28" s="74"/>
      <c r="K28" s="77"/>
      <c r="L28" s="77"/>
    </row>
    <row r="29" spans="1:14" ht="15.75" customHeight="1">
      <c r="A29" s="46" t="s">
        <v>69</v>
      </c>
      <c r="D29" s="76"/>
      <c r="E29" s="76"/>
      <c r="F29" s="72"/>
      <c r="G29" s="76"/>
      <c r="I29" s="74"/>
      <c r="J29" s="74"/>
      <c r="K29" s="77"/>
      <c r="L29" s="77"/>
    </row>
    <row r="30" spans="1:14" ht="15.75" customHeight="1">
      <c r="A30" s="469" t="s">
        <v>359</v>
      </c>
      <c r="B30" s="469"/>
      <c r="C30" s="469"/>
      <c r="D30" s="469"/>
      <c r="E30" s="469"/>
      <c r="F30" s="469"/>
      <c r="G30" s="469"/>
      <c r="H30" s="469"/>
      <c r="I30" s="469"/>
      <c r="J30" s="469"/>
      <c r="K30" s="469"/>
      <c r="L30" s="469"/>
      <c r="M30" s="469"/>
      <c r="N30" s="469"/>
    </row>
    <row r="32" spans="1:14">
      <c r="M32" s="66"/>
    </row>
    <row r="33" spans="1:1">
      <c r="A33" s="79"/>
    </row>
  </sheetData>
  <mergeCells count="10">
    <mergeCell ref="A11:G11"/>
    <mergeCell ref="A10:N10"/>
    <mergeCell ref="A30:N30"/>
    <mergeCell ref="A15:E15"/>
    <mergeCell ref="A5:N5"/>
    <mergeCell ref="H21:N21"/>
    <mergeCell ref="H18:N18"/>
    <mergeCell ref="E26:I26"/>
    <mergeCell ref="E21:F21"/>
    <mergeCell ref="E18:F18"/>
  </mergeCells>
  <phoneticPr fontId="1"/>
  <hyperlinks>
    <hyperlink ref="O1" location="目次!A1" display="目次に戻る" xr:uid="{00000000-0004-0000-09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2"/>
  <sheetViews>
    <sheetView view="pageBreakPreview" zoomScale="85" zoomScaleNormal="100" zoomScaleSheetLayoutView="85" workbookViewId="0">
      <selection activeCell="Q17" sqref="Q17"/>
    </sheetView>
  </sheetViews>
  <sheetFormatPr defaultColWidth="5.875" defaultRowHeight="14.25"/>
  <cols>
    <col min="1" max="1" width="5.875" style="48" customWidth="1"/>
    <col min="2" max="2" width="8.75" style="48" customWidth="1"/>
    <col min="3" max="5" width="5.875" style="48" customWidth="1"/>
    <col min="6" max="6" width="2.5" style="48" customWidth="1"/>
    <col min="7" max="13" width="5.875" style="48" customWidth="1"/>
    <col min="14" max="14" width="6.75" style="48" customWidth="1"/>
    <col min="15" max="15" width="5.875" style="48" customWidth="1"/>
    <col min="16" max="16" width="8.75" style="48" customWidth="1"/>
    <col min="17"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479</v>
      </c>
      <c r="AB1" s="47" t="s">
        <v>520</v>
      </c>
      <c r="AC1" s="243" t="s">
        <v>363</v>
      </c>
    </row>
    <row r="5" spans="1:29" ht="28.5">
      <c r="A5" s="528" t="s">
        <v>202</v>
      </c>
      <c r="B5" s="528"/>
      <c r="C5" s="528"/>
      <c r="D5" s="528"/>
      <c r="E5" s="528"/>
      <c r="F5" s="528"/>
      <c r="G5" s="528"/>
      <c r="H5" s="528"/>
      <c r="I5" s="528"/>
      <c r="J5" s="528"/>
      <c r="K5" s="528"/>
      <c r="L5" s="528"/>
      <c r="M5" s="528"/>
      <c r="N5" s="528"/>
      <c r="O5" s="528" t="s">
        <v>202</v>
      </c>
      <c r="P5" s="528"/>
      <c r="Q5" s="528"/>
      <c r="R5" s="528"/>
      <c r="S5" s="528"/>
      <c r="T5" s="528"/>
      <c r="U5" s="528"/>
      <c r="V5" s="528"/>
      <c r="W5" s="528"/>
      <c r="X5" s="528"/>
      <c r="Y5" s="528"/>
      <c r="Z5" s="528"/>
      <c r="AA5" s="528"/>
      <c r="AB5" s="528"/>
    </row>
    <row r="6" spans="1:29">
      <c r="A6" s="536" t="s">
        <v>280</v>
      </c>
      <c r="B6" s="536"/>
      <c r="C6" s="536"/>
      <c r="D6" s="536"/>
      <c r="E6" s="536"/>
      <c r="F6" s="536"/>
      <c r="G6" s="536"/>
      <c r="H6" s="536"/>
      <c r="I6" s="536"/>
      <c r="J6" s="536"/>
      <c r="K6" s="536"/>
      <c r="L6" s="536"/>
      <c r="M6" s="536"/>
      <c r="N6" s="536"/>
      <c r="O6" s="536" t="s">
        <v>281</v>
      </c>
      <c r="P6" s="536"/>
      <c r="Q6" s="536"/>
      <c r="R6" s="536"/>
      <c r="S6" s="536"/>
      <c r="T6" s="536"/>
      <c r="U6" s="536"/>
      <c r="V6" s="536"/>
      <c r="W6" s="536"/>
      <c r="X6" s="536"/>
      <c r="Y6" s="536"/>
      <c r="Z6" s="536"/>
      <c r="AA6" s="536"/>
      <c r="AB6" s="536"/>
    </row>
    <row r="8" spans="1:29">
      <c r="A8" s="46"/>
      <c r="O8" s="46"/>
    </row>
    <row r="9" spans="1:29" ht="14.25" customHeight="1">
      <c r="A9" s="46"/>
      <c r="O9" s="46"/>
    </row>
    <row r="10" spans="1:29" ht="14.25" customHeight="1">
      <c r="G10" s="48" t="s">
        <v>23</v>
      </c>
      <c r="I10" s="529">
        <f>入力シート①!C30</f>
        <v>0</v>
      </c>
      <c r="J10" s="529"/>
      <c r="K10" s="529"/>
      <c r="L10" s="529"/>
      <c r="M10" s="529"/>
      <c r="N10" s="529"/>
      <c r="U10" s="48" t="s">
        <v>23</v>
      </c>
      <c r="W10" s="529">
        <f>入力シート①!C22</f>
        <v>0</v>
      </c>
      <c r="X10" s="529"/>
      <c r="Y10" s="529"/>
      <c r="Z10" s="529"/>
      <c r="AA10" s="529"/>
      <c r="AB10" s="529"/>
    </row>
    <row r="11" spans="1:29" ht="14.25" customHeight="1">
      <c r="I11" s="92"/>
      <c r="J11" s="92"/>
      <c r="K11" s="92"/>
      <c r="L11" s="75"/>
      <c r="M11" s="75"/>
      <c r="N11" s="75"/>
      <c r="W11" s="92"/>
      <c r="X11" s="92"/>
      <c r="Y11" s="92"/>
      <c r="Z11" s="75"/>
      <c r="AA11" s="75"/>
      <c r="AB11" s="75"/>
    </row>
    <row r="12" spans="1:29" ht="14.25" customHeight="1">
      <c r="I12" s="92"/>
      <c r="J12" s="92"/>
      <c r="K12" s="92"/>
      <c r="L12" s="75"/>
      <c r="M12" s="75"/>
      <c r="N12" s="75"/>
      <c r="W12" s="92"/>
      <c r="X12" s="92"/>
      <c r="Y12" s="92"/>
      <c r="Z12" s="75"/>
      <c r="AA12" s="75"/>
      <c r="AB12" s="75"/>
    </row>
    <row r="13" spans="1:29" ht="14.25" customHeight="1">
      <c r="G13" s="48" t="s">
        <v>22</v>
      </c>
      <c r="I13" s="529">
        <f>入力シート①!C33</f>
        <v>0</v>
      </c>
      <c r="J13" s="529"/>
      <c r="K13" s="529"/>
      <c r="L13" s="529"/>
      <c r="M13" s="529"/>
      <c r="N13" s="529"/>
      <c r="U13" s="48" t="s">
        <v>22</v>
      </c>
      <c r="W13" s="529">
        <f>入力シート①!C25</f>
        <v>0</v>
      </c>
      <c r="X13" s="529"/>
      <c r="Y13" s="529"/>
      <c r="Z13" s="529"/>
      <c r="AA13" s="529"/>
      <c r="AB13" s="529"/>
    </row>
    <row r="14" spans="1:29" ht="14.25" customHeight="1">
      <c r="I14" s="131"/>
      <c r="J14" s="131"/>
      <c r="K14" s="131"/>
      <c r="L14" s="131"/>
      <c r="M14" s="75"/>
      <c r="N14" s="75"/>
      <c r="W14" s="131"/>
      <c r="X14" s="131"/>
      <c r="Y14" s="131"/>
      <c r="Z14" s="131"/>
      <c r="AA14" s="75"/>
      <c r="AB14" s="75"/>
    </row>
    <row r="15" spans="1:29" ht="14.25" customHeight="1">
      <c r="I15" s="131"/>
      <c r="J15" s="131"/>
      <c r="K15" s="131"/>
      <c r="L15" s="131"/>
      <c r="M15" s="75"/>
      <c r="N15" s="75"/>
      <c r="W15" s="131"/>
      <c r="X15" s="131"/>
      <c r="Y15" s="131"/>
      <c r="Z15" s="131"/>
      <c r="AA15" s="75"/>
      <c r="AB15" s="75"/>
    </row>
    <row r="16" spans="1:29" ht="14.25" customHeight="1"/>
    <row r="17" spans="1:28" ht="14.25" customHeight="1">
      <c r="A17" s="48" t="s">
        <v>200</v>
      </c>
      <c r="C17" s="259" t="s">
        <v>728</v>
      </c>
      <c r="D17" s="138" t="s">
        <v>203</v>
      </c>
      <c r="F17" s="537" t="s">
        <v>204</v>
      </c>
      <c r="G17" s="537"/>
      <c r="H17" s="537"/>
      <c r="I17" s="537"/>
      <c r="J17" s="537"/>
      <c r="K17" s="48" t="s">
        <v>205</v>
      </c>
      <c r="N17" s="95"/>
      <c r="O17" s="48" t="s">
        <v>200</v>
      </c>
      <c r="Q17" s="259" t="s">
        <v>728</v>
      </c>
      <c r="R17" s="138" t="s">
        <v>203</v>
      </c>
      <c r="T17" s="537" t="s">
        <v>204</v>
      </c>
      <c r="U17" s="537"/>
      <c r="V17" s="537"/>
      <c r="W17" s="537"/>
      <c r="X17" s="537"/>
      <c r="Y17" s="48" t="s">
        <v>205</v>
      </c>
      <c r="AB17" s="95"/>
    </row>
    <row r="18" spans="1:28" ht="14.25" customHeight="1">
      <c r="A18" s="75" t="s">
        <v>206</v>
      </c>
      <c r="O18" s="75" t="s">
        <v>206</v>
      </c>
    </row>
    <row r="19" spans="1:28" ht="14.25" customHeight="1">
      <c r="C19" s="68"/>
      <c r="Q19" s="68"/>
    </row>
    <row r="20" spans="1:28" ht="14.25" customHeight="1">
      <c r="C20" s="68"/>
      <c r="Q20" s="68"/>
    </row>
    <row r="21" spans="1:28" ht="14.25" customHeight="1">
      <c r="G21" s="73"/>
      <c r="J21" s="73"/>
      <c r="U21" s="73"/>
      <c r="X21" s="73"/>
    </row>
    <row r="22" spans="1:28" ht="14.25" customHeight="1">
      <c r="G22" s="73"/>
      <c r="J22" s="73"/>
      <c r="U22" s="73"/>
      <c r="X22" s="73"/>
    </row>
    <row r="23" spans="1:28" ht="14.25" customHeight="1">
      <c r="B23" s="535" t="s">
        <v>88</v>
      </c>
      <c r="C23" s="535"/>
      <c r="D23" s="535"/>
      <c r="E23" s="535"/>
      <c r="G23" s="73"/>
      <c r="P23" s="535" t="s">
        <v>88</v>
      </c>
      <c r="Q23" s="535"/>
      <c r="R23" s="535"/>
      <c r="S23" s="535"/>
      <c r="U23" s="73"/>
    </row>
    <row r="24" spans="1:28" ht="14.25" customHeight="1">
      <c r="G24" s="73"/>
      <c r="J24" s="73"/>
      <c r="U24" s="73"/>
      <c r="X24" s="73"/>
    </row>
    <row r="25" spans="1:28" ht="14.25" customHeight="1">
      <c r="G25" s="73"/>
      <c r="J25" s="73"/>
      <c r="U25" s="73"/>
      <c r="X25" s="73"/>
    </row>
    <row r="26" spans="1:28" ht="14.25" customHeight="1">
      <c r="G26" s="73"/>
      <c r="J26" s="73"/>
      <c r="U26" s="73"/>
      <c r="X26" s="73"/>
    </row>
    <row r="27" spans="1:28" ht="14.25" customHeight="1">
      <c r="B27" s="242">
        <f>入力シート①!C32</f>
        <v>0</v>
      </c>
      <c r="C27" s="140" t="s">
        <v>210</v>
      </c>
      <c r="D27" s="139"/>
      <c r="E27" s="139"/>
      <c r="F27" s="72"/>
      <c r="G27" s="72"/>
      <c r="H27" s="68"/>
      <c r="I27" s="68"/>
      <c r="J27" s="68"/>
      <c r="K27" s="68"/>
      <c r="L27" s="68"/>
      <c r="M27" s="68"/>
      <c r="N27" s="68"/>
      <c r="P27" s="242">
        <f>入力シート①!C24</f>
        <v>0</v>
      </c>
      <c r="Q27" s="140" t="s">
        <v>210</v>
      </c>
      <c r="R27" s="139"/>
      <c r="S27" s="139"/>
      <c r="T27" s="72"/>
      <c r="U27" s="72"/>
      <c r="V27" s="68"/>
      <c r="W27" s="68"/>
      <c r="X27" s="68"/>
      <c r="Y27" s="68"/>
      <c r="Z27" s="68"/>
      <c r="AA27" s="68"/>
      <c r="AB27" s="68"/>
    </row>
    <row r="28" spans="1:28" ht="14.25" customHeight="1">
      <c r="B28" s="139"/>
      <c r="C28" s="139"/>
      <c r="D28" s="139"/>
      <c r="E28" s="139"/>
      <c r="F28" s="76"/>
      <c r="G28" s="76"/>
      <c r="P28" s="139"/>
      <c r="Q28" s="139"/>
      <c r="R28" s="139"/>
      <c r="S28" s="139"/>
      <c r="T28" s="76"/>
      <c r="U28" s="76"/>
    </row>
    <row r="29" spans="1:28" ht="14.25" customHeight="1">
      <c r="B29" s="139"/>
      <c r="C29" s="139"/>
      <c r="D29" s="139"/>
      <c r="E29" s="139"/>
      <c r="F29" s="76"/>
      <c r="G29" s="76"/>
      <c r="P29" s="139"/>
      <c r="Q29" s="139"/>
      <c r="R29" s="139"/>
      <c r="S29" s="139"/>
      <c r="T29" s="76"/>
      <c r="U29" s="76"/>
    </row>
    <row r="30" spans="1:28" ht="14.25" customHeight="1">
      <c r="C30" s="76"/>
      <c r="D30" s="72" t="s">
        <v>207</v>
      </c>
      <c r="E30" s="72"/>
      <c r="F30" s="533"/>
      <c r="G30" s="533"/>
      <c r="H30" s="533"/>
      <c r="I30" s="533"/>
      <c r="J30" s="533"/>
      <c r="K30" s="533"/>
      <c r="L30" s="141"/>
      <c r="M30" s="141"/>
      <c r="N30" s="141"/>
      <c r="Q30" s="76"/>
      <c r="R30" s="72" t="s">
        <v>207</v>
      </c>
      <c r="S30" s="72"/>
      <c r="T30" s="533"/>
      <c r="U30" s="533"/>
      <c r="V30" s="533"/>
      <c r="W30" s="533"/>
      <c r="X30" s="533"/>
      <c r="Y30" s="533"/>
      <c r="Z30" s="141"/>
      <c r="AA30" s="141"/>
      <c r="AB30" s="141"/>
    </row>
    <row r="31" spans="1:28" ht="14.25" customHeight="1">
      <c r="C31" s="76"/>
      <c r="D31" s="76"/>
      <c r="E31" s="72"/>
      <c r="F31" s="76"/>
      <c r="G31" s="76"/>
      <c r="K31" s="75"/>
      <c r="L31" s="75"/>
      <c r="Q31" s="76"/>
      <c r="R31" s="76"/>
      <c r="S31" s="72"/>
      <c r="T31" s="76"/>
      <c r="U31" s="76"/>
      <c r="Y31" s="75"/>
      <c r="Z31" s="75"/>
    </row>
    <row r="32" spans="1:28" ht="14.25" customHeight="1">
      <c r="C32" s="76"/>
      <c r="D32" s="76"/>
      <c r="E32" s="72"/>
      <c r="F32" s="76"/>
      <c r="G32" s="76"/>
      <c r="K32" s="75"/>
      <c r="L32" s="75"/>
      <c r="Q32" s="76"/>
      <c r="R32" s="76"/>
      <c r="S32" s="72"/>
      <c r="T32" s="76"/>
      <c r="U32" s="76"/>
      <c r="Y32" s="75"/>
      <c r="Z32" s="75"/>
    </row>
    <row r="33" spans="1:28" ht="14.25" customHeight="1">
      <c r="C33" s="76"/>
      <c r="D33" s="72"/>
      <c r="F33" s="68"/>
      <c r="G33" s="68"/>
      <c r="H33" s="68"/>
      <c r="I33" s="68"/>
      <c r="J33" s="68"/>
      <c r="K33" s="68"/>
      <c r="L33" s="68"/>
      <c r="M33" s="68"/>
      <c r="N33" s="68"/>
      <c r="Q33" s="76"/>
      <c r="R33" s="72"/>
      <c r="T33" s="68"/>
      <c r="U33" s="68"/>
      <c r="V33" s="68"/>
      <c r="W33" s="68"/>
      <c r="X33" s="68"/>
      <c r="Y33" s="68"/>
      <c r="Z33" s="68"/>
      <c r="AA33" s="68"/>
      <c r="AB33" s="68"/>
    </row>
    <row r="34" spans="1:28" ht="14.25" customHeight="1">
      <c r="A34" s="46"/>
      <c r="B34" s="113"/>
      <c r="C34" s="113"/>
      <c r="D34" s="113"/>
      <c r="E34" s="113"/>
      <c r="F34" s="113"/>
      <c r="G34" s="113"/>
      <c r="H34" s="113"/>
      <c r="I34" s="113"/>
      <c r="J34" s="113"/>
      <c r="K34" s="113"/>
      <c r="L34" s="113"/>
      <c r="M34" s="113"/>
      <c r="N34" s="113"/>
      <c r="O34" s="46"/>
      <c r="P34" s="113"/>
      <c r="Q34" s="113"/>
      <c r="R34" s="113"/>
      <c r="S34" s="113"/>
      <c r="T34" s="113"/>
      <c r="U34" s="113"/>
      <c r="V34" s="113"/>
      <c r="W34" s="113"/>
      <c r="X34" s="113"/>
      <c r="Y34" s="113"/>
      <c r="Z34" s="113"/>
      <c r="AA34" s="113"/>
      <c r="AB34" s="113"/>
    </row>
    <row r="35" spans="1:28" ht="14.25" customHeight="1">
      <c r="A35" s="46"/>
      <c r="D35" s="71"/>
      <c r="G35" s="76"/>
      <c r="H35" s="68"/>
      <c r="I35" s="68"/>
      <c r="J35" s="68"/>
      <c r="K35" s="68"/>
      <c r="L35" s="68"/>
      <c r="M35" s="46"/>
      <c r="O35" s="46"/>
      <c r="R35" s="71"/>
      <c r="U35" s="76"/>
      <c r="V35" s="534"/>
      <c r="W35" s="534"/>
      <c r="X35" s="534"/>
      <c r="Y35" s="534"/>
      <c r="Z35" s="534"/>
      <c r="AA35" s="46"/>
    </row>
    <row r="36" spans="1:28" ht="14.25" customHeight="1">
      <c r="G36" s="73"/>
      <c r="J36" s="73"/>
      <c r="U36" s="73"/>
      <c r="X36" s="73"/>
    </row>
    <row r="37" spans="1:28" ht="14.25" customHeight="1">
      <c r="G37" s="73"/>
      <c r="J37" s="73"/>
      <c r="U37" s="73"/>
      <c r="X37" s="73"/>
    </row>
    <row r="38" spans="1:28" ht="14.25" customHeight="1">
      <c r="G38" s="73"/>
      <c r="J38" s="73"/>
      <c r="U38" s="73"/>
      <c r="X38" s="73"/>
    </row>
    <row r="39" spans="1:28" ht="14.25" customHeight="1">
      <c r="G39" s="73"/>
      <c r="J39" s="73"/>
      <c r="U39" s="73"/>
      <c r="X39" s="73"/>
    </row>
    <row r="40" spans="1:28" ht="14.25" customHeight="1">
      <c r="G40" s="73"/>
      <c r="J40" s="73"/>
      <c r="U40" s="73"/>
      <c r="X40" s="73"/>
    </row>
    <row r="41" spans="1:28" ht="14.25" customHeight="1">
      <c r="A41" s="114"/>
      <c r="B41" s="64"/>
      <c r="C41" s="64"/>
      <c r="D41" s="64"/>
      <c r="E41" s="64"/>
      <c r="F41" s="64"/>
      <c r="G41" s="64"/>
      <c r="H41" s="64"/>
      <c r="I41" s="64"/>
      <c r="J41" s="64"/>
      <c r="K41" s="64"/>
      <c r="L41" s="64"/>
      <c r="M41" s="64"/>
      <c r="N41" s="112"/>
      <c r="O41" s="114"/>
      <c r="P41" s="64"/>
      <c r="Q41" s="64"/>
      <c r="R41" s="64"/>
      <c r="S41" s="64"/>
      <c r="T41" s="64"/>
      <c r="U41" s="64"/>
      <c r="V41" s="64"/>
      <c r="W41" s="64"/>
      <c r="X41" s="64"/>
      <c r="Y41" s="64"/>
      <c r="Z41" s="64"/>
      <c r="AA41" s="64"/>
      <c r="AB41" s="112"/>
    </row>
    <row r="42" spans="1:28">
      <c r="A42" s="114"/>
      <c r="B42" s="64"/>
      <c r="C42" s="64"/>
      <c r="D42" s="64"/>
      <c r="E42" s="64"/>
      <c r="F42" s="64"/>
      <c r="G42" s="64"/>
      <c r="H42" s="64"/>
      <c r="I42" s="64"/>
      <c r="J42" s="64"/>
      <c r="K42" s="64"/>
      <c r="L42" s="64"/>
      <c r="M42" s="64"/>
      <c r="N42" s="112"/>
      <c r="O42" s="114"/>
      <c r="P42" s="64"/>
      <c r="Q42" s="64"/>
      <c r="R42" s="64"/>
      <c r="S42" s="64"/>
      <c r="T42" s="64"/>
      <c r="U42" s="64"/>
      <c r="V42" s="64"/>
      <c r="W42" s="64"/>
      <c r="X42" s="64"/>
      <c r="Y42" s="64"/>
      <c r="Z42" s="64"/>
      <c r="AA42" s="64"/>
      <c r="AB42" s="112"/>
    </row>
  </sheetData>
  <mergeCells count="15">
    <mergeCell ref="A5:N5"/>
    <mergeCell ref="A6:N6"/>
    <mergeCell ref="I13:N13"/>
    <mergeCell ref="B23:E23"/>
    <mergeCell ref="F30:K30"/>
    <mergeCell ref="F17:J17"/>
    <mergeCell ref="I10:N10"/>
    <mergeCell ref="T30:Y30"/>
    <mergeCell ref="V35:Z35"/>
    <mergeCell ref="P23:S23"/>
    <mergeCell ref="O5:AB5"/>
    <mergeCell ref="O6:AB6"/>
    <mergeCell ref="W10:AB10"/>
    <mergeCell ref="W13:AB13"/>
    <mergeCell ref="T17:X17"/>
  </mergeCells>
  <phoneticPr fontId="1"/>
  <dataValidations count="1">
    <dataValidation type="list" allowBlank="1" showInputMessage="1" showErrorMessage="1" sqref="C17 Q17" xr:uid="{00000000-0002-0000-0A00-000000000000}">
      <formula1>"本区,本市,本町,本村"</formula1>
    </dataValidation>
  </dataValidations>
  <hyperlinks>
    <hyperlink ref="AC1" location="目次!A1" display="目次に戻る" xr:uid="{00000000-0004-0000-0A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1"/>
  <sheetViews>
    <sheetView view="pageBreakPreview" topLeftCell="A21" zoomScale="85" zoomScaleNormal="100" zoomScaleSheetLayoutView="85" workbookViewId="0">
      <selection sqref="A1:A3"/>
    </sheetView>
  </sheetViews>
  <sheetFormatPr defaultColWidth="5.875" defaultRowHeight="14.25"/>
  <cols>
    <col min="1" max="7" width="5.875" style="48" customWidth="1"/>
    <col min="8" max="8" width="6.25" style="48" customWidth="1"/>
    <col min="9" max="15" width="5.875" style="48" customWidth="1"/>
    <col min="16" max="16" width="11.875" style="48" bestFit="1" customWidth="1"/>
    <col min="17" max="16384" width="5.875" style="48"/>
  </cols>
  <sheetData>
    <row r="1" spans="1:16">
      <c r="A1" s="542" t="s">
        <v>366</v>
      </c>
      <c r="B1" s="545" t="s">
        <v>117</v>
      </c>
      <c r="C1" s="545"/>
      <c r="D1" s="545" t="s">
        <v>367</v>
      </c>
      <c r="E1" s="545"/>
      <c r="F1" s="545"/>
      <c r="G1" s="545"/>
      <c r="H1" s="545"/>
      <c r="I1" s="545"/>
      <c r="J1" s="545" t="s">
        <v>368</v>
      </c>
      <c r="K1" s="545"/>
      <c r="O1" s="66" t="s">
        <v>480</v>
      </c>
      <c r="P1" s="243" t="s">
        <v>363</v>
      </c>
    </row>
    <row r="2" spans="1:16" ht="22.5" customHeight="1">
      <c r="A2" s="543"/>
      <c r="B2" s="545"/>
      <c r="C2" s="545"/>
      <c r="D2" s="546">
        <f>設定シート!D7</f>
        <v>46108</v>
      </c>
      <c r="E2" s="546"/>
      <c r="F2" s="546"/>
      <c r="G2" s="547"/>
      <c r="H2" s="548" t="s">
        <v>369</v>
      </c>
      <c r="I2" s="549"/>
      <c r="J2" s="545"/>
      <c r="K2" s="545"/>
      <c r="O2" s="66" t="s">
        <v>437</v>
      </c>
    </row>
    <row r="3" spans="1:16" ht="22.5" customHeight="1">
      <c r="A3" s="544"/>
      <c r="B3" s="545"/>
      <c r="C3" s="545"/>
      <c r="D3" s="546"/>
      <c r="E3" s="546"/>
      <c r="F3" s="546"/>
      <c r="G3" s="547"/>
      <c r="H3" s="548"/>
      <c r="I3" s="549"/>
      <c r="J3" s="545"/>
      <c r="K3" s="545"/>
    </row>
    <row r="4" spans="1:16" ht="22.5" customHeight="1">
      <c r="A4" s="78"/>
      <c r="B4" s="78"/>
    </row>
    <row r="5" spans="1:16" ht="22.5" customHeight="1">
      <c r="A5" s="78"/>
      <c r="B5" s="78"/>
    </row>
    <row r="6" spans="1:16" ht="22.5" customHeight="1">
      <c r="A6" s="78"/>
      <c r="B6" s="78"/>
    </row>
    <row r="7" spans="1:16" ht="28.5">
      <c r="A7" s="528" t="s">
        <v>24</v>
      </c>
      <c r="B7" s="528"/>
      <c r="C7" s="528"/>
      <c r="D7" s="528"/>
      <c r="E7" s="528"/>
      <c r="F7" s="528"/>
      <c r="G7" s="528"/>
      <c r="H7" s="528"/>
      <c r="I7" s="528"/>
      <c r="J7" s="528"/>
      <c r="K7" s="528"/>
      <c r="L7" s="528"/>
      <c r="M7" s="528"/>
      <c r="N7" s="528"/>
      <c r="O7" s="528"/>
    </row>
    <row r="10" spans="1:16" ht="17.25">
      <c r="D10" s="525" t="s">
        <v>9</v>
      </c>
      <c r="E10" s="525"/>
      <c r="G10" s="538">
        <f>入力シート①!C11</f>
        <v>0</v>
      </c>
      <c r="H10" s="538"/>
      <c r="I10" s="538"/>
      <c r="J10" s="538"/>
      <c r="K10" s="538"/>
      <c r="L10" s="538"/>
      <c r="M10" s="538"/>
      <c r="N10" s="538"/>
    </row>
    <row r="11" spans="1:16" ht="17.25">
      <c r="D11" s="525" t="s">
        <v>93</v>
      </c>
      <c r="E11" s="525"/>
      <c r="G11" s="538">
        <f>入力シート①!C12</f>
        <v>0</v>
      </c>
      <c r="H11" s="538"/>
      <c r="I11" s="538"/>
      <c r="J11" s="538"/>
      <c r="K11" s="538"/>
      <c r="L11" s="538"/>
      <c r="M11" s="538"/>
      <c r="N11" s="538"/>
    </row>
    <row r="12" spans="1:16" ht="17.25">
      <c r="D12" s="334"/>
      <c r="E12" s="334"/>
      <c r="G12" s="341"/>
      <c r="H12" s="341"/>
      <c r="I12" s="341"/>
      <c r="J12" s="341"/>
      <c r="K12" s="341"/>
      <c r="L12" s="333"/>
      <c r="M12" s="333"/>
      <c r="N12" s="333"/>
    </row>
    <row r="13" spans="1:16" ht="17.25">
      <c r="D13" s="334"/>
      <c r="E13" s="334"/>
      <c r="G13" s="341"/>
      <c r="H13" s="341"/>
      <c r="I13" s="341"/>
      <c r="J13" s="341"/>
      <c r="K13" s="341"/>
      <c r="L13" s="333"/>
      <c r="M13" s="333"/>
      <c r="N13" s="333"/>
    </row>
    <row r="14" spans="1:16" ht="17.25">
      <c r="D14" s="525" t="s">
        <v>9</v>
      </c>
      <c r="E14" s="525"/>
      <c r="G14" s="539"/>
      <c r="H14" s="539"/>
      <c r="I14" s="539"/>
      <c r="J14" s="539"/>
      <c r="K14" s="539"/>
      <c r="L14" s="539"/>
      <c r="M14" s="539"/>
      <c r="N14" s="539"/>
    </row>
    <row r="15" spans="1:16" ht="17.25">
      <c r="D15" s="525" t="s">
        <v>94</v>
      </c>
      <c r="E15" s="525"/>
      <c r="G15" s="539"/>
      <c r="H15" s="539"/>
      <c r="I15" s="539"/>
      <c r="J15" s="539"/>
      <c r="K15" s="539"/>
      <c r="L15" s="539"/>
      <c r="M15" s="539"/>
      <c r="N15" s="539"/>
    </row>
    <row r="16" spans="1:16" ht="14.25" customHeight="1">
      <c r="G16" s="73"/>
      <c r="J16" s="73"/>
    </row>
    <row r="17" spans="1:26" ht="14.25" customHeight="1">
      <c r="G17" s="73"/>
      <c r="J17" s="73"/>
    </row>
    <row r="19" spans="1:26" ht="21" customHeight="1">
      <c r="A19" s="530" t="str">
        <f>"　"&amp;設定シート!$F$6&amp;"執行の"&amp;設定シート!$D$4&amp;"の"&amp;入力シート①!C6</f>
        <v>　令和8年4月5日執行の宮城県議会議員補欠選挙の亘理選挙区</v>
      </c>
      <c r="B19" s="530"/>
      <c r="C19" s="530"/>
      <c r="D19" s="530"/>
      <c r="E19" s="530"/>
      <c r="F19" s="530"/>
      <c r="G19" s="530"/>
      <c r="H19" s="530"/>
      <c r="I19" s="530"/>
      <c r="J19" s="530"/>
      <c r="K19" s="530"/>
      <c r="L19" s="530"/>
      <c r="M19" s="530"/>
      <c r="N19" s="530"/>
      <c r="O19" s="530"/>
      <c r="T19" s="525"/>
      <c r="U19" s="525"/>
      <c r="V19" s="525"/>
      <c r="W19" s="525"/>
      <c r="X19" s="525"/>
      <c r="Y19" s="525"/>
      <c r="Z19" s="525"/>
    </row>
    <row r="20" spans="1:26" ht="21" customHeight="1">
      <c r="A20" s="540" t="s">
        <v>687</v>
      </c>
      <c r="B20" s="540"/>
      <c r="C20" s="540"/>
      <c r="D20" s="540"/>
      <c r="E20" s="540"/>
      <c r="F20" s="540"/>
      <c r="G20" s="540"/>
      <c r="H20" s="540"/>
      <c r="I20" s="540"/>
      <c r="J20" s="540"/>
      <c r="K20" s="540"/>
      <c r="L20" s="540"/>
      <c r="M20" s="540"/>
      <c r="N20" s="540"/>
      <c r="O20" s="540"/>
    </row>
    <row r="21" spans="1:26" ht="21" customHeight="1">
      <c r="A21" s="531" t="s">
        <v>688</v>
      </c>
      <c r="B21" s="531"/>
      <c r="C21" s="531"/>
      <c r="D21" s="531"/>
      <c r="E21" s="531"/>
      <c r="F21" s="531"/>
      <c r="G21" s="531"/>
      <c r="H21" s="531"/>
      <c r="I21" s="531"/>
      <c r="J21" s="531"/>
      <c r="K21" s="531"/>
      <c r="L21" s="531"/>
      <c r="M21" s="531"/>
      <c r="N21" s="531"/>
      <c r="O21" s="531"/>
    </row>
    <row r="25" spans="1:26">
      <c r="A25" s="524">
        <f>設定シート!D7</f>
        <v>46108</v>
      </c>
      <c r="B25" s="524"/>
      <c r="C25" s="524"/>
      <c r="D25" s="524"/>
    </row>
    <row r="28" spans="1:26" ht="21" customHeight="1">
      <c r="E28" s="66" t="s">
        <v>277</v>
      </c>
      <c r="G28" s="529">
        <f>入力シート①!C16</f>
        <v>0</v>
      </c>
      <c r="H28" s="529"/>
      <c r="I28" s="529"/>
      <c r="J28" s="529"/>
      <c r="K28" s="529"/>
      <c r="L28" s="529"/>
      <c r="M28" s="529"/>
      <c r="N28" s="529"/>
    </row>
    <row r="29" spans="1:26">
      <c r="D29" s="46"/>
    </row>
    <row r="30" spans="1:26" ht="21" customHeight="1">
      <c r="E30" s="66" t="s">
        <v>181</v>
      </c>
      <c r="G30" s="529">
        <f>入力シート①!C12</f>
        <v>0</v>
      </c>
      <c r="H30" s="529"/>
      <c r="I30" s="529"/>
      <c r="J30" s="529"/>
      <c r="K30" s="529"/>
      <c r="L30" s="529"/>
      <c r="M30" s="529"/>
      <c r="N30" s="529"/>
    </row>
    <row r="31" spans="1:26">
      <c r="D31" s="46"/>
    </row>
    <row r="32" spans="1:26">
      <c r="A32" s="79"/>
    </row>
    <row r="33" spans="1:15">
      <c r="A33" s="541" t="str">
        <f>設定シート!D4&amp;入力シート①!C6</f>
        <v>宮城県議会議員補欠選挙亘理選挙区</v>
      </c>
      <c r="B33" s="541"/>
      <c r="C33" s="541"/>
      <c r="D33" s="541"/>
      <c r="E33" s="541"/>
      <c r="F33" s="541"/>
      <c r="G33" s="541"/>
      <c r="H33" s="250"/>
      <c r="I33" s="75" t="s">
        <v>8</v>
      </c>
      <c r="J33" s="46"/>
      <c r="K33" s="498" t="str">
        <f>入力シート①!G6</f>
        <v>佐々木　佳代</v>
      </c>
      <c r="L33" s="498"/>
      <c r="M33" s="498"/>
      <c r="N33" s="66" t="s">
        <v>20</v>
      </c>
    </row>
    <row r="38" spans="1:15">
      <c r="A38" s="46" t="s">
        <v>69</v>
      </c>
      <c r="B38" s="46"/>
      <c r="C38" s="46"/>
      <c r="D38" s="46"/>
      <c r="E38" s="46"/>
      <c r="F38" s="46"/>
      <c r="G38" s="46"/>
      <c r="H38" s="46"/>
      <c r="I38" s="46"/>
      <c r="J38" s="46"/>
      <c r="K38" s="46"/>
      <c r="L38" s="46"/>
      <c r="M38" s="46"/>
      <c r="N38" s="46"/>
      <c r="O38" s="46"/>
    </row>
    <row r="39" spans="1:15">
      <c r="A39" s="469" t="s">
        <v>360</v>
      </c>
      <c r="B39" s="469"/>
      <c r="C39" s="469"/>
      <c r="D39" s="469"/>
      <c r="E39" s="469"/>
      <c r="F39" s="469"/>
      <c r="G39" s="469"/>
      <c r="H39" s="469"/>
      <c r="I39" s="469"/>
      <c r="J39" s="469"/>
      <c r="K39" s="469"/>
      <c r="L39" s="469"/>
      <c r="M39" s="469"/>
      <c r="N39" s="469"/>
      <c r="O39" s="469"/>
    </row>
    <row r="40" spans="1:15">
      <c r="A40" s="469" t="s">
        <v>361</v>
      </c>
      <c r="B40" s="469"/>
      <c r="C40" s="469"/>
      <c r="D40" s="469"/>
      <c r="E40" s="469"/>
      <c r="F40" s="469"/>
      <c r="G40" s="469"/>
      <c r="H40" s="469"/>
      <c r="I40" s="469"/>
      <c r="J40" s="469"/>
      <c r="K40" s="469"/>
      <c r="L40" s="469"/>
      <c r="M40" s="469"/>
      <c r="N40" s="469"/>
      <c r="O40" s="469"/>
    </row>
    <row r="41" spans="1:15">
      <c r="A41" s="469" t="s">
        <v>362</v>
      </c>
      <c r="B41" s="469"/>
      <c r="C41" s="469"/>
      <c r="D41" s="469"/>
      <c r="E41" s="469"/>
      <c r="F41" s="469"/>
      <c r="G41" s="469"/>
      <c r="H41" s="469"/>
      <c r="I41" s="469"/>
      <c r="J41" s="469"/>
      <c r="K41" s="469"/>
      <c r="L41" s="469"/>
      <c r="M41" s="469"/>
      <c r="N41" s="469"/>
      <c r="O41" s="469"/>
    </row>
  </sheetData>
  <mergeCells count="29">
    <mergeCell ref="A1:A3"/>
    <mergeCell ref="B1:C1"/>
    <mergeCell ref="D1:I1"/>
    <mergeCell ref="J1:K1"/>
    <mergeCell ref="B2:C3"/>
    <mergeCell ref="D2:G3"/>
    <mergeCell ref="H2:I3"/>
    <mergeCell ref="J2:K3"/>
    <mergeCell ref="A7:O7"/>
    <mergeCell ref="A25:D25"/>
    <mergeCell ref="K33:M33"/>
    <mergeCell ref="G10:N10"/>
    <mergeCell ref="G14:N14"/>
    <mergeCell ref="G15:N15"/>
    <mergeCell ref="G30:N30"/>
    <mergeCell ref="G11:N11"/>
    <mergeCell ref="G28:N28"/>
    <mergeCell ref="A20:O20"/>
    <mergeCell ref="A33:G33"/>
    <mergeCell ref="D10:E10"/>
    <mergeCell ref="D11:E11"/>
    <mergeCell ref="D14:E14"/>
    <mergeCell ref="D15:E15"/>
    <mergeCell ref="A39:O39"/>
    <mergeCell ref="A40:O40"/>
    <mergeCell ref="A41:O41"/>
    <mergeCell ref="T19:Z19"/>
    <mergeCell ref="A19:O19"/>
    <mergeCell ref="A21:O21"/>
  </mergeCells>
  <phoneticPr fontId="1"/>
  <hyperlinks>
    <hyperlink ref="P1" location="目次!A1" display="目次に戻る" xr:uid="{00000000-0004-0000-0B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2"/>
  <sheetViews>
    <sheetView view="pageBreakPreview" topLeftCell="A19" zoomScaleNormal="100" zoomScaleSheetLayoutView="100" workbookViewId="0">
      <selection activeCell="E11" sqref="E11:N11"/>
    </sheetView>
  </sheetViews>
  <sheetFormatPr defaultColWidth="5.875" defaultRowHeight="14.25"/>
  <cols>
    <col min="1" max="13" width="5.875" style="48" customWidth="1"/>
    <col min="14" max="14" width="6.75" style="48" customWidth="1"/>
    <col min="15" max="15" width="11.875" style="48" bestFit="1" customWidth="1"/>
    <col min="16" max="16384" width="5.875" style="48"/>
  </cols>
  <sheetData>
    <row r="1" spans="1:15">
      <c r="N1" s="66" t="s">
        <v>481</v>
      </c>
      <c r="O1" s="243" t="s">
        <v>363</v>
      </c>
    </row>
    <row r="3" spans="1:15" ht="28.5">
      <c r="A3" s="528" t="s">
        <v>43</v>
      </c>
      <c r="B3" s="528"/>
      <c r="C3" s="528"/>
      <c r="D3" s="528"/>
      <c r="E3" s="528"/>
      <c r="F3" s="528"/>
      <c r="G3" s="528"/>
      <c r="H3" s="528"/>
      <c r="I3" s="528"/>
      <c r="J3" s="528"/>
      <c r="K3" s="528"/>
      <c r="L3" s="528"/>
      <c r="M3" s="528"/>
      <c r="N3" s="528"/>
    </row>
    <row r="4" spans="1:15">
      <c r="E4" s="536" t="s">
        <v>77</v>
      </c>
      <c r="F4" s="536"/>
      <c r="G4" s="536"/>
      <c r="H4" s="536"/>
      <c r="I4" s="536"/>
      <c r="J4" s="536"/>
    </row>
    <row r="5" spans="1:15" ht="14.25" customHeight="1"/>
    <row r="6" spans="1:15" ht="36" customHeight="1">
      <c r="A6" s="550" t="s">
        <v>46</v>
      </c>
      <c r="B6" s="553" t="s">
        <v>23</v>
      </c>
      <c r="C6" s="554"/>
      <c r="D6" s="555"/>
      <c r="E6" s="559">
        <f>入力シート①!C47</f>
        <v>0</v>
      </c>
      <c r="F6" s="560"/>
      <c r="G6" s="560"/>
      <c r="H6" s="560"/>
      <c r="I6" s="560"/>
      <c r="J6" s="560"/>
      <c r="K6" s="560"/>
      <c r="L6" s="560"/>
      <c r="M6" s="560"/>
      <c r="N6" s="561"/>
    </row>
    <row r="7" spans="1:15" ht="36" customHeight="1">
      <c r="A7" s="551"/>
      <c r="B7" s="565" t="s">
        <v>22</v>
      </c>
      <c r="C7" s="566"/>
      <c r="D7" s="567"/>
      <c r="E7" s="562">
        <f>入力シート①!C49</f>
        <v>0</v>
      </c>
      <c r="F7" s="563"/>
      <c r="G7" s="563"/>
      <c r="H7" s="563"/>
      <c r="I7" s="563"/>
      <c r="J7" s="563"/>
      <c r="K7" s="563"/>
      <c r="L7" s="563"/>
      <c r="M7" s="563"/>
      <c r="N7" s="564"/>
    </row>
    <row r="8" spans="1:15" ht="36" customHeight="1">
      <c r="A8" s="551"/>
      <c r="B8" s="568"/>
      <c r="C8" s="569"/>
      <c r="D8" s="570"/>
      <c r="E8" s="84"/>
      <c r="F8" s="85"/>
      <c r="G8" s="85"/>
      <c r="H8" s="86" t="s">
        <v>45</v>
      </c>
      <c r="I8" s="86"/>
      <c r="J8" s="571">
        <f>入力シート①!C50</f>
        <v>0</v>
      </c>
      <c r="K8" s="572"/>
      <c r="L8" s="572"/>
      <c r="M8" s="572"/>
      <c r="N8" s="573"/>
    </row>
    <row r="9" spans="1:15" ht="36" customHeight="1">
      <c r="A9" s="551"/>
      <c r="B9" s="553" t="s">
        <v>16</v>
      </c>
      <c r="C9" s="554"/>
      <c r="D9" s="555"/>
      <c r="E9" s="559">
        <f>入力シート①!C51</f>
        <v>0</v>
      </c>
      <c r="F9" s="560"/>
      <c r="G9" s="560"/>
      <c r="H9" s="560"/>
      <c r="I9" s="560"/>
      <c r="J9" s="560"/>
      <c r="K9" s="560"/>
      <c r="L9" s="560"/>
      <c r="M9" s="560"/>
      <c r="N9" s="561"/>
    </row>
    <row r="10" spans="1:15" ht="36" customHeight="1">
      <c r="A10" s="551"/>
      <c r="B10" s="553" t="s">
        <v>10</v>
      </c>
      <c r="C10" s="554"/>
      <c r="D10" s="555"/>
      <c r="E10" s="556">
        <f>入力シート①!C48</f>
        <v>0</v>
      </c>
      <c r="F10" s="557"/>
      <c r="G10" s="557"/>
      <c r="H10" s="557"/>
      <c r="I10" s="557"/>
      <c r="J10" s="557"/>
      <c r="K10" s="557"/>
      <c r="L10" s="557"/>
      <c r="M10" s="557"/>
      <c r="N10" s="558"/>
    </row>
    <row r="11" spans="1:15" ht="36" customHeight="1">
      <c r="A11" s="552"/>
      <c r="B11" s="553" t="s">
        <v>44</v>
      </c>
      <c r="C11" s="554"/>
      <c r="D11" s="555"/>
      <c r="E11" s="556">
        <f>入力シート①!C46</f>
        <v>0</v>
      </c>
      <c r="F11" s="557"/>
      <c r="G11" s="557"/>
      <c r="H11" s="557"/>
      <c r="I11" s="557"/>
      <c r="J11" s="557"/>
      <c r="K11" s="557"/>
      <c r="L11" s="557"/>
      <c r="M11" s="557"/>
      <c r="N11" s="558"/>
    </row>
    <row r="12" spans="1:15" ht="36" customHeight="1">
      <c r="A12" s="576" t="s">
        <v>17</v>
      </c>
      <c r="B12" s="577"/>
      <c r="C12" s="577"/>
      <c r="D12" s="578"/>
      <c r="E12" s="559">
        <f>入力シート①!C12</f>
        <v>0</v>
      </c>
      <c r="F12" s="560"/>
      <c r="G12" s="560"/>
      <c r="H12" s="560"/>
      <c r="I12" s="560"/>
      <c r="J12" s="560"/>
      <c r="K12" s="560"/>
      <c r="L12" s="560"/>
      <c r="M12" s="560"/>
      <c r="N12" s="561"/>
    </row>
    <row r="14" spans="1:15" ht="15.75" customHeight="1">
      <c r="A14" s="530" t="str">
        <f>"　"&amp;設定シート!$F$6&amp;"執行の"&amp;設定シート!$D$4&amp;入力シート①!$C$6</f>
        <v>　令和8年4月5日執行の宮城県議会議員補欠選挙亘理選挙区</v>
      </c>
      <c r="B14" s="530"/>
      <c r="C14" s="530"/>
      <c r="D14" s="530"/>
      <c r="E14" s="530"/>
      <c r="F14" s="530"/>
      <c r="G14" s="530"/>
      <c r="H14" s="530"/>
      <c r="I14" s="530"/>
      <c r="J14" s="530"/>
      <c r="K14" s="530"/>
      <c r="L14" s="530"/>
      <c r="M14" s="530"/>
      <c r="N14" s="530"/>
    </row>
    <row r="15" spans="1:15">
      <c r="A15" s="48" t="s">
        <v>689</v>
      </c>
    </row>
    <row r="16" spans="1:15">
      <c r="H16" s="68"/>
    </row>
    <row r="17" spans="1:13">
      <c r="A17" s="579">
        <f>設定シート!D7</f>
        <v>46108</v>
      </c>
      <c r="B17" s="579"/>
      <c r="C17" s="579"/>
      <c r="D17" s="579"/>
    </row>
    <row r="19" spans="1:13">
      <c r="G19" s="333"/>
      <c r="H19" s="333"/>
      <c r="I19" s="333"/>
      <c r="J19" s="333"/>
      <c r="K19" s="333"/>
      <c r="L19" s="333"/>
      <c r="M19" s="333"/>
    </row>
    <row r="20" spans="1:13">
      <c r="C20" s="48" t="s">
        <v>183</v>
      </c>
      <c r="G20" s="333"/>
      <c r="H20" s="333"/>
      <c r="I20" s="333"/>
      <c r="J20" s="333"/>
      <c r="K20" s="333"/>
      <c r="L20" s="333"/>
      <c r="M20" s="333"/>
    </row>
    <row r="21" spans="1:13">
      <c r="G21" s="333"/>
      <c r="H21" s="333"/>
      <c r="I21" s="333"/>
      <c r="J21" s="333"/>
      <c r="K21" s="333"/>
      <c r="L21" s="333"/>
      <c r="M21" s="333"/>
    </row>
    <row r="22" spans="1:13" ht="14.25" customHeight="1">
      <c r="D22" s="574" t="s">
        <v>55</v>
      </c>
      <c r="E22" s="574"/>
      <c r="G22" s="529">
        <f>入力シート①!C16</f>
        <v>0</v>
      </c>
      <c r="H22" s="529"/>
      <c r="I22" s="529"/>
      <c r="J22" s="529"/>
      <c r="K22" s="529"/>
      <c r="L22" s="529"/>
      <c r="M22" s="529"/>
    </row>
    <row r="23" spans="1:13" ht="14.25" customHeight="1">
      <c r="C23" s="575"/>
      <c r="D23" s="575"/>
      <c r="E23" s="575"/>
      <c r="F23" s="575"/>
      <c r="G23" s="333"/>
      <c r="H23" s="333"/>
      <c r="I23" s="333"/>
      <c r="J23" s="333"/>
      <c r="K23" s="333"/>
      <c r="L23" s="333"/>
      <c r="M23" s="333"/>
    </row>
    <row r="24" spans="1:13" ht="14.25" customHeight="1">
      <c r="G24" s="333"/>
      <c r="H24" s="333"/>
      <c r="I24" s="333"/>
      <c r="J24" s="333"/>
      <c r="K24" s="333"/>
      <c r="L24" s="333"/>
      <c r="M24" s="333"/>
    </row>
    <row r="25" spans="1:13" ht="14.25" customHeight="1">
      <c r="D25" s="574" t="s">
        <v>182</v>
      </c>
      <c r="E25" s="574"/>
      <c r="G25" s="529">
        <f>入力シート①!C17</f>
        <v>0</v>
      </c>
      <c r="H25" s="529"/>
      <c r="I25" s="529"/>
      <c r="J25" s="529"/>
      <c r="K25" s="529"/>
      <c r="L25" s="529"/>
      <c r="M25" s="529"/>
    </row>
    <row r="26" spans="1:13" ht="14.25" customHeight="1">
      <c r="E26" s="66"/>
      <c r="G26" s="332"/>
      <c r="H26" s="332"/>
      <c r="I26" s="332"/>
      <c r="J26" s="332"/>
      <c r="K26" s="332"/>
      <c r="L26" s="332"/>
      <c r="M26" s="332"/>
    </row>
    <row r="27" spans="1:13">
      <c r="G27" s="333"/>
      <c r="H27" s="333"/>
      <c r="I27" s="333"/>
      <c r="J27" s="333"/>
      <c r="K27" s="333"/>
      <c r="L27" s="333"/>
      <c r="M27" s="333"/>
    </row>
    <row r="28" spans="1:13" ht="17.25">
      <c r="D28" s="574" t="s">
        <v>181</v>
      </c>
      <c r="E28" s="574"/>
      <c r="G28" s="538">
        <f>入力シート①!C12</f>
        <v>0</v>
      </c>
      <c r="H28" s="538"/>
      <c r="I28" s="538"/>
      <c r="J28" s="538"/>
      <c r="K28" s="538"/>
      <c r="L28" s="538"/>
      <c r="M28" s="538"/>
    </row>
    <row r="29" spans="1:13" ht="14.25" customHeight="1">
      <c r="C29" s="574"/>
      <c r="D29" s="574"/>
      <c r="E29" s="574"/>
      <c r="F29" s="574"/>
    </row>
    <row r="30" spans="1:13" ht="14.25" customHeight="1"/>
    <row r="31" spans="1:13" ht="14.25" customHeight="1"/>
    <row r="32" spans="1:13">
      <c r="A32" s="117" t="str">
        <f>"　宮城県選挙管理委員会委員長　"&amp;設定シート!$D$13&amp;"　殿"</f>
        <v>　宮城県選挙管理委員会委員長　櫻井　正人　殿</v>
      </c>
    </row>
    <row r="35" spans="1:14">
      <c r="A35" s="46" t="s">
        <v>90</v>
      </c>
      <c r="B35" s="81"/>
      <c r="C35" s="62"/>
      <c r="D35" s="62"/>
      <c r="E35" s="46"/>
      <c r="F35" s="46"/>
      <c r="G35" s="46"/>
      <c r="H35" s="46"/>
      <c r="I35" s="46"/>
      <c r="J35" s="46"/>
      <c r="K35" s="46"/>
      <c r="L35" s="46"/>
      <c r="M35" s="46"/>
      <c r="N35" s="46"/>
    </row>
    <row r="36" spans="1:14">
      <c r="A36" s="469" t="s">
        <v>482</v>
      </c>
      <c r="B36" s="469"/>
      <c r="C36" s="469"/>
      <c r="D36" s="469"/>
      <c r="E36" s="469"/>
      <c r="F36" s="469"/>
      <c r="G36" s="469"/>
      <c r="H36" s="469"/>
      <c r="I36" s="469"/>
      <c r="J36" s="469"/>
      <c r="K36" s="469"/>
      <c r="L36" s="469"/>
      <c r="M36" s="469"/>
      <c r="N36" s="469"/>
    </row>
    <row r="37" spans="1:14">
      <c r="A37" s="469" t="s">
        <v>483</v>
      </c>
      <c r="B37" s="469"/>
      <c r="C37" s="469"/>
      <c r="D37" s="469"/>
      <c r="E37" s="469"/>
      <c r="F37" s="469"/>
      <c r="G37" s="469"/>
      <c r="H37" s="469"/>
      <c r="I37" s="469"/>
      <c r="J37" s="469"/>
      <c r="K37" s="469"/>
      <c r="L37" s="469"/>
      <c r="M37" s="469"/>
      <c r="N37" s="469"/>
    </row>
    <row r="38" spans="1:14">
      <c r="A38" s="469" t="s">
        <v>484</v>
      </c>
      <c r="B38" s="469"/>
      <c r="C38" s="469"/>
      <c r="D38" s="469"/>
      <c r="E38" s="469"/>
      <c r="F38" s="469"/>
      <c r="G38" s="469"/>
      <c r="H38" s="469"/>
      <c r="I38" s="469"/>
      <c r="J38" s="469"/>
      <c r="K38" s="469"/>
      <c r="L38" s="469"/>
      <c r="M38" s="469"/>
      <c r="N38" s="469"/>
    </row>
    <row r="39" spans="1:14">
      <c r="A39" s="469" t="s">
        <v>485</v>
      </c>
      <c r="B39" s="469"/>
      <c r="C39" s="469"/>
      <c r="D39" s="469"/>
      <c r="E39" s="469"/>
      <c r="F39" s="469"/>
      <c r="G39" s="469"/>
      <c r="H39" s="469"/>
      <c r="I39" s="469"/>
      <c r="J39" s="469"/>
      <c r="K39" s="469"/>
      <c r="L39" s="469"/>
      <c r="M39" s="469"/>
      <c r="N39" s="469"/>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7"/>
      <c r="I41" s="46"/>
      <c r="J41" s="46"/>
      <c r="K41" s="46"/>
      <c r="L41" s="46"/>
      <c r="M41" s="46"/>
      <c r="N41" s="46"/>
    </row>
    <row r="42" spans="1:14">
      <c r="A42" s="46"/>
      <c r="B42" s="81"/>
      <c r="C42" s="62"/>
      <c r="D42" s="62"/>
      <c r="E42" s="46"/>
      <c r="F42" s="46"/>
      <c r="G42" s="46"/>
      <c r="H42" s="87"/>
      <c r="I42" s="46"/>
      <c r="J42" s="46"/>
      <c r="K42" s="46"/>
      <c r="L42" s="46"/>
      <c r="M42" s="46"/>
      <c r="N42" s="46"/>
    </row>
  </sheetData>
  <mergeCells count="30">
    <mergeCell ref="J8:N8"/>
    <mergeCell ref="E10:N10"/>
    <mergeCell ref="C29:F29"/>
    <mergeCell ref="D28:E28"/>
    <mergeCell ref="D22:E22"/>
    <mergeCell ref="D25:E25"/>
    <mergeCell ref="C23:F23"/>
    <mergeCell ref="G25:M25"/>
    <mergeCell ref="G22:M22"/>
    <mergeCell ref="G28:M28"/>
    <mergeCell ref="E12:N12"/>
    <mergeCell ref="A12:D12"/>
    <mergeCell ref="A17:D17"/>
    <mergeCell ref="A14:N14"/>
    <mergeCell ref="A36:N36"/>
    <mergeCell ref="A37:N37"/>
    <mergeCell ref="A38:N38"/>
    <mergeCell ref="A39:N39"/>
    <mergeCell ref="A3:N3"/>
    <mergeCell ref="A6:A11"/>
    <mergeCell ref="B6:D6"/>
    <mergeCell ref="E11:N11"/>
    <mergeCell ref="B11:D11"/>
    <mergeCell ref="B10:D10"/>
    <mergeCell ref="E6:N6"/>
    <mergeCell ref="E7:N7"/>
    <mergeCell ref="E4:J4"/>
    <mergeCell ref="B9:D9"/>
    <mergeCell ref="B7:D8"/>
    <mergeCell ref="E9:N9"/>
  </mergeCells>
  <phoneticPr fontId="1"/>
  <hyperlinks>
    <hyperlink ref="O1" location="目次!A1" display="目次に戻る" xr:uid="{00000000-0004-0000-0C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sheetPr>
  <dimension ref="A1:O42"/>
  <sheetViews>
    <sheetView view="pageBreakPreview" topLeftCell="A19" zoomScaleNormal="100" zoomScaleSheetLayoutView="100" workbookViewId="0"/>
  </sheetViews>
  <sheetFormatPr defaultColWidth="5.875" defaultRowHeight="14.25"/>
  <cols>
    <col min="1" max="13" width="5.875" style="266" customWidth="1"/>
    <col min="14" max="14" width="6.75" style="266" customWidth="1"/>
    <col min="15" max="15" width="11.875" style="266" bestFit="1" customWidth="1"/>
    <col min="16" max="16384" width="5.875" style="266"/>
  </cols>
  <sheetData>
    <row r="1" spans="1:15">
      <c r="N1" s="265" t="s">
        <v>521</v>
      </c>
      <c r="O1" s="243" t="s">
        <v>363</v>
      </c>
    </row>
    <row r="3" spans="1:15" ht="28.5">
      <c r="A3" s="528" t="s">
        <v>43</v>
      </c>
      <c r="B3" s="528"/>
      <c r="C3" s="528"/>
      <c r="D3" s="528"/>
      <c r="E3" s="528"/>
      <c r="F3" s="528"/>
      <c r="G3" s="528"/>
      <c r="H3" s="528"/>
      <c r="I3" s="528"/>
      <c r="J3" s="528"/>
      <c r="K3" s="528"/>
      <c r="L3" s="528"/>
      <c r="M3" s="528"/>
      <c r="N3" s="528"/>
    </row>
    <row r="4" spans="1:15">
      <c r="E4" s="536" t="s">
        <v>285</v>
      </c>
      <c r="F4" s="536"/>
      <c r="G4" s="536"/>
      <c r="H4" s="536"/>
      <c r="I4" s="536"/>
      <c r="J4" s="536"/>
    </row>
    <row r="5" spans="1:15" ht="14.25" customHeight="1"/>
    <row r="6" spans="1:15" ht="36" customHeight="1">
      <c r="A6" s="550" t="s">
        <v>46</v>
      </c>
      <c r="B6" s="553" t="s">
        <v>23</v>
      </c>
      <c r="C6" s="582"/>
      <c r="D6" s="583"/>
      <c r="E6" s="559">
        <f>入力シート①!C47</f>
        <v>0</v>
      </c>
      <c r="F6" s="560"/>
      <c r="G6" s="560"/>
      <c r="H6" s="560"/>
      <c r="I6" s="560"/>
      <c r="J6" s="560"/>
      <c r="K6" s="560"/>
      <c r="L6" s="560"/>
      <c r="M6" s="560"/>
      <c r="N6" s="561"/>
    </row>
    <row r="7" spans="1:15" ht="36" customHeight="1">
      <c r="A7" s="551"/>
      <c r="B7" s="565" t="s">
        <v>22</v>
      </c>
      <c r="C7" s="566"/>
      <c r="D7" s="567"/>
      <c r="E7" s="562">
        <f>入力シート①!C49</f>
        <v>0</v>
      </c>
      <c r="F7" s="584"/>
      <c r="G7" s="584"/>
      <c r="H7" s="584"/>
      <c r="I7" s="584"/>
      <c r="J7" s="584"/>
      <c r="K7" s="584"/>
      <c r="L7" s="584"/>
      <c r="M7" s="584"/>
      <c r="N7" s="585"/>
    </row>
    <row r="8" spans="1:15" ht="36" customHeight="1">
      <c r="A8" s="551"/>
      <c r="B8" s="568"/>
      <c r="C8" s="569"/>
      <c r="D8" s="570"/>
      <c r="E8" s="84"/>
      <c r="F8" s="85"/>
      <c r="G8" s="85"/>
      <c r="H8" s="86" t="s">
        <v>45</v>
      </c>
      <c r="I8" s="86"/>
      <c r="J8" s="571">
        <f>入力シート①!C50</f>
        <v>0</v>
      </c>
      <c r="K8" s="571"/>
      <c r="L8" s="571"/>
      <c r="M8" s="571"/>
      <c r="N8" s="586"/>
    </row>
    <row r="9" spans="1:15" ht="36" customHeight="1">
      <c r="A9" s="551"/>
      <c r="B9" s="553" t="s">
        <v>16</v>
      </c>
      <c r="C9" s="582"/>
      <c r="D9" s="583"/>
      <c r="E9" s="559">
        <f>入力シート①!C51</f>
        <v>0</v>
      </c>
      <c r="F9" s="560"/>
      <c r="G9" s="560"/>
      <c r="H9" s="560"/>
      <c r="I9" s="560"/>
      <c r="J9" s="560"/>
      <c r="K9" s="560"/>
      <c r="L9" s="560"/>
      <c r="M9" s="560"/>
      <c r="N9" s="561"/>
    </row>
    <row r="10" spans="1:15" ht="36" customHeight="1">
      <c r="A10" s="551"/>
      <c r="B10" s="553" t="s">
        <v>10</v>
      </c>
      <c r="C10" s="582"/>
      <c r="D10" s="583"/>
      <c r="E10" s="556">
        <f>入力シート①!C48</f>
        <v>0</v>
      </c>
      <c r="F10" s="557"/>
      <c r="G10" s="557"/>
      <c r="H10" s="557"/>
      <c r="I10" s="557"/>
      <c r="J10" s="557"/>
      <c r="K10" s="557"/>
      <c r="L10" s="557"/>
      <c r="M10" s="557"/>
      <c r="N10" s="558"/>
    </row>
    <row r="11" spans="1:15" ht="36" customHeight="1">
      <c r="A11" s="552"/>
      <c r="B11" s="553" t="s">
        <v>44</v>
      </c>
      <c r="C11" s="582"/>
      <c r="D11" s="583"/>
      <c r="E11" s="556">
        <f>入力シート①!C46</f>
        <v>0</v>
      </c>
      <c r="F11" s="557"/>
      <c r="G11" s="557"/>
      <c r="H11" s="557"/>
      <c r="I11" s="557"/>
      <c r="J11" s="557"/>
      <c r="K11" s="557"/>
      <c r="L11" s="557"/>
      <c r="M11" s="557"/>
      <c r="N11" s="558"/>
    </row>
    <row r="12" spans="1:15" ht="36" customHeight="1">
      <c r="A12" s="576" t="s">
        <v>17</v>
      </c>
      <c r="B12" s="580"/>
      <c r="C12" s="580"/>
      <c r="D12" s="581"/>
      <c r="E12" s="559">
        <f>入力シート①!C12</f>
        <v>0</v>
      </c>
      <c r="F12" s="560"/>
      <c r="G12" s="560"/>
      <c r="H12" s="560"/>
      <c r="I12" s="560"/>
      <c r="J12" s="560"/>
      <c r="K12" s="560"/>
      <c r="L12" s="560"/>
      <c r="M12" s="560"/>
      <c r="N12" s="561"/>
    </row>
    <row r="14" spans="1:15" ht="15.75" customHeight="1">
      <c r="A14" s="530" t="str">
        <f>"　"&amp;設定シート!$F$6&amp;"執行の"&amp;設定シート!$D$4&amp;入力シート①!$C$6</f>
        <v>　令和8年4月5日執行の宮城県議会議員補欠選挙亘理選挙区</v>
      </c>
      <c r="B14" s="530"/>
      <c r="C14" s="530"/>
      <c r="D14" s="530"/>
      <c r="E14" s="530"/>
      <c r="F14" s="530"/>
      <c r="G14" s="530"/>
      <c r="H14" s="530"/>
      <c r="I14" s="530"/>
      <c r="J14" s="530"/>
      <c r="K14" s="530"/>
      <c r="L14" s="530"/>
      <c r="M14" s="530"/>
      <c r="N14" s="530"/>
    </row>
    <row r="15" spans="1:15">
      <c r="A15" s="353" t="s">
        <v>689</v>
      </c>
      <c r="B15" s="353"/>
      <c r="C15" s="353"/>
      <c r="D15" s="353"/>
      <c r="E15" s="353"/>
      <c r="F15" s="353"/>
      <c r="G15" s="353"/>
      <c r="H15" s="353"/>
      <c r="I15" s="353"/>
      <c r="J15" s="353"/>
      <c r="K15" s="353"/>
      <c r="L15" s="353"/>
      <c r="M15" s="353"/>
      <c r="N15" s="353"/>
    </row>
    <row r="16" spans="1:15">
      <c r="H16" s="68"/>
    </row>
    <row r="17" spans="1:14">
      <c r="A17" s="579">
        <f>設定シート!D7</f>
        <v>46108</v>
      </c>
      <c r="B17" s="579"/>
      <c r="C17" s="579"/>
      <c r="D17" s="579"/>
    </row>
    <row r="20" spans="1:14">
      <c r="C20" s="266" t="s">
        <v>183</v>
      </c>
    </row>
    <row r="22" spans="1:14" ht="14.25" customHeight="1">
      <c r="D22" s="574" t="s">
        <v>55</v>
      </c>
      <c r="E22" s="574"/>
      <c r="G22" s="529">
        <f>入力シート①!C25</f>
        <v>0</v>
      </c>
      <c r="H22" s="529"/>
      <c r="I22" s="529"/>
      <c r="J22" s="529"/>
      <c r="K22" s="529"/>
      <c r="L22" s="529"/>
      <c r="M22" s="529"/>
      <c r="N22" s="529"/>
    </row>
    <row r="23" spans="1:14" ht="14.25" customHeight="1">
      <c r="C23" s="575"/>
      <c r="D23" s="575"/>
      <c r="E23" s="575"/>
      <c r="F23" s="575"/>
      <c r="G23" s="333"/>
      <c r="H23" s="333"/>
      <c r="I23" s="333"/>
      <c r="J23" s="333"/>
      <c r="K23" s="333"/>
      <c r="L23" s="333"/>
      <c r="M23" s="333"/>
      <c r="N23" s="333"/>
    </row>
    <row r="24" spans="1:14" ht="14.25" customHeight="1">
      <c r="G24" s="333"/>
      <c r="H24" s="333"/>
      <c r="I24" s="333"/>
      <c r="J24" s="333"/>
      <c r="K24" s="333"/>
      <c r="L24" s="333"/>
      <c r="M24" s="333"/>
      <c r="N24" s="333"/>
    </row>
    <row r="25" spans="1:14" ht="14.25" customHeight="1">
      <c r="D25" s="574" t="s">
        <v>182</v>
      </c>
      <c r="E25" s="574"/>
      <c r="G25" s="529">
        <f>入力シート①!C26</f>
        <v>0</v>
      </c>
      <c r="H25" s="529"/>
      <c r="I25" s="529"/>
      <c r="J25" s="529"/>
      <c r="K25" s="529"/>
      <c r="L25" s="529"/>
      <c r="M25" s="529"/>
      <c r="N25" s="529"/>
    </row>
    <row r="26" spans="1:14" ht="14.25" customHeight="1">
      <c r="E26" s="265"/>
      <c r="G26" s="332"/>
      <c r="H26" s="332"/>
      <c r="I26" s="332"/>
      <c r="J26" s="332"/>
      <c r="K26" s="332"/>
      <c r="L26" s="332"/>
      <c r="M26" s="332"/>
      <c r="N26" s="332"/>
    </row>
    <row r="27" spans="1:14">
      <c r="G27" s="333"/>
      <c r="H27" s="333"/>
      <c r="I27" s="333"/>
      <c r="J27" s="333"/>
      <c r="K27" s="333"/>
      <c r="L27" s="333"/>
      <c r="M27" s="333"/>
      <c r="N27" s="333"/>
    </row>
    <row r="28" spans="1:14" ht="17.25">
      <c r="D28" s="574" t="s">
        <v>181</v>
      </c>
      <c r="E28" s="574"/>
      <c r="G28" s="538">
        <f>入力シート①!C22</f>
        <v>0</v>
      </c>
      <c r="H28" s="538"/>
      <c r="I28" s="538"/>
      <c r="J28" s="538"/>
      <c r="K28" s="538"/>
      <c r="L28" s="538"/>
      <c r="M28" s="538"/>
      <c r="N28" s="538"/>
    </row>
    <row r="29" spans="1:14" ht="14.25" customHeight="1">
      <c r="C29" s="574"/>
      <c r="D29" s="574"/>
      <c r="E29" s="574"/>
      <c r="F29" s="574"/>
      <c r="H29" s="262"/>
      <c r="I29" s="262"/>
      <c r="J29" s="262"/>
      <c r="K29" s="262"/>
      <c r="L29" s="262"/>
      <c r="M29" s="262"/>
      <c r="N29" s="262"/>
    </row>
    <row r="30" spans="1:14" ht="14.25" customHeight="1"/>
    <row r="31" spans="1:14" ht="14.25" customHeight="1"/>
    <row r="32" spans="1:14">
      <c r="A32" s="117" t="str">
        <f>"　宮城県選挙管理委員会委員長　"&amp;設定シート!$D$13&amp;"　殿"</f>
        <v>　宮城県選挙管理委員会委員長　櫻井　正人　殿</v>
      </c>
    </row>
    <row r="35" spans="1:14">
      <c r="A35" s="46" t="s">
        <v>90</v>
      </c>
      <c r="B35" s="81"/>
      <c r="C35" s="62"/>
      <c r="D35" s="62"/>
      <c r="E35" s="46"/>
      <c r="F35" s="46"/>
      <c r="G35" s="46"/>
      <c r="H35" s="46"/>
      <c r="I35" s="46"/>
      <c r="J35" s="46"/>
      <c r="K35" s="46"/>
      <c r="L35" s="46"/>
      <c r="M35" s="46"/>
      <c r="N35" s="46"/>
    </row>
    <row r="36" spans="1:14">
      <c r="A36" s="469" t="s">
        <v>482</v>
      </c>
      <c r="B36" s="469"/>
      <c r="C36" s="469"/>
      <c r="D36" s="469"/>
      <c r="E36" s="469"/>
      <c r="F36" s="469"/>
      <c r="G36" s="469"/>
      <c r="H36" s="469"/>
      <c r="I36" s="469"/>
      <c r="J36" s="469"/>
      <c r="K36" s="469"/>
      <c r="L36" s="469"/>
      <c r="M36" s="469"/>
      <c r="N36" s="469"/>
    </row>
    <row r="37" spans="1:14">
      <c r="A37" s="469" t="s">
        <v>483</v>
      </c>
      <c r="B37" s="469"/>
      <c r="C37" s="469"/>
      <c r="D37" s="469"/>
      <c r="E37" s="469"/>
      <c r="F37" s="469"/>
      <c r="G37" s="469"/>
      <c r="H37" s="469"/>
      <c r="I37" s="469"/>
      <c r="J37" s="469"/>
      <c r="K37" s="469"/>
      <c r="L37" s="469"/>
      <c r="M37" s="469"/>
      <c r="N37" s="469"/>
    </row>
    <row r="38" spans="1:14">
      <c r="A38" s="469" t="s">
        <v>484</v>
      </c>
      <c r="B38" s="469"/>
      <c r="C38" s="469"/>
      <c r="D38" s="469"/>
      <c r="E38" s="469"/>
      <c r="F38" s="469"/>
      <c r="G38" s="469"/>
      <c r="H38" s="469"/>
      <c r="I38" s="469"/>
      <c r="J38" s="469"/>
      <c r="K38" s="469"/>
      <c r="L38" s="469"/>
      <c r="M38" s="469"/>
      <c r="N38" s="469"/>
    </row>
    <row r="39" spans="1:14">
      <c r="A39" s="469" t="s">
        <v>485</v>
      </c>
      <c r="B39" s="469"/>
      <c r="C39" s="469"/>
      <c r="D39" s="469"/>
      <c r="E39" s="469"/>
      <c r="F39" s="469"/>
      <c r="G39" s="469"/>
      <c r="H39" s="469"/>
      <c r="I39" s="469"/>
      <c r="J39" s="469"/>
      <c r="K39" s="469"/>
      <c r="L39" s="469"/>
      <c r="M39" s="469"/>
      <c r="N39" s="469"/>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7"/>
      <c r="I41" s="46"/>
      <c r="J41" s="46"/>
      <c r="K41" s="46"/>
      <c r="L41" s="46"/>
      <c r="M41" s="46"/>
      <c r="N41" s="46"/>
    </row>
    <row r="42" spans="1:14">
      <c r="A42" s="46"/>
      <c r="B42" s="81"/>
      <c r="C42" s="62"/>
      <c r="D42" s="62"/>
      <c r="E42" s="46"/>
      <c r="F42" s="46"/>
      <c r="G42" s="46"/>
      <c r="H42" s="87"/>
      <c r="I42" s="46"/>
      <c r="J42" s="46"/>
      <c r="K42" s="46"/>
      <c r="L42" s="46"/>
      <c r="M42" s="46"/>
      <c r="N42" s="46"/>
    </row>
  </sheetData>
  <mergeCells count="30">
    <mergeCell ref="A3:N3"/>
    <mergeCell ref="E4:J4"/>
    <mergeCell ref="A6:A11"/>
    <mergeCell ref="B6:D6"/>
    <mergeCell ref="E6:N6"/>
    <mergeCell ref="B9:D9"/>
    <mergeCell ref="E9:N9"/>
    <mergeCell ref="B10:D10"/>
    <mergeCell ref="E10:N10"/>
    <mergeCell ref="B7:D8"/>
    <mergeCell ref="E7:N7"/>
    <mergeCell ref="J8:N8"/>
    <mergeCell ref="B11:D11"/>
    <mergeCell ref="E11:N11"/>
    <mergeCell ref="A12:D12"/>
    <mergeCell ref="E12:N12"/>
    <mergeCell ref="C23:F23"/>
    <mergeCell ref="A14:N14"/>
    <mergeCell ref="A36:N36"/>
    <mergeCell ref="D25:E25"/>
    <mergeCell ref="G25:N25"/>
    <mergeCell ref="A17:D17"/>
    <mergeCell ref="D22:E22"/>
    <mergeCell ref="G22:N22"/>
    <mergeCell ref="A37:N37"/>
    <mergeCell ref="A38:N38"/>
    <mergeCell ref="A39:N39"/>
    <mergeCell ref="D28:E28"/>
    <mergeCell ref="G28:N28"/>
    <mergeCell ref="C29:F29"/>
  </mergeCells>
  <phoneticPr fontId="1"/>
  <hyperlinks>
    <hyperlink ref="O1" location="目次!A1" display="目次に戻る" xr:uid="{00000000-0004-0000-0D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3"/>
  <sheetViews>
    <sheetView view="pageBreakPreview" topLeftCell="A24" zoomScaleNormal="100" zoomScaleSheetLayoutView="100" workbookViewId="0"/>
  </sheetViews>
  <sheetFormatPr defaultColWidth="5.875" defaultRowHeight="14.25"/>
  <cols>
    <col min="1" max="13" width="5.875" style="266" customWidth="1"/>
    <col min="14" max="14" width="6.75" style="266" customWidth="1"/>
    <col min="15" max="15" width="11.875" style="266" bestFit="1" customWidth="1"/>
    <col min="16" max="16384" width="5.875" style="266"/>
  </cols>
  <sheetData>
    <row r="1" spans="1:15">
      <c r="N1" s="265" t="s">
        <v>486</v>
      </c>
      <c r="O1" s="243" t="s">
        <v>363</v>
      </c>
    </row>
    <row r="2" spans="1:15">
      <c r="N2" s="265"/>
    </row>
    <row r="3" spans="1:15" ht="28.5">
      <c r="A3" s="528" t="s">
        <v>47</v>
      </c>
      <c r="B3" s="528"/>
      <c r="C3" s="528"/>
      <c r="D3" s="528"/>
      <c r="E3" s="528"/>
      <c r="F3" s="528"/>
      <c r="G3" s="528"/>
      <c r="H3" s="528"/>
      <c r="I3" s="528"/>
      <c r="J3" s="528"/>
      <c r="K3" s="528"/>
      <c r="L3" s="528"/>
      <c r="M3" s="528"/>
      <c r="N3" s="528"/>
    </row>
    <row r="4" spans="1:15">
      <c r="E4" s="536" t="s">
        <v>78</v>
      </c>
      <c r="F4" s="536"/>
      <c r="G4" s="536"/>
      <c r="H4" s="536"/>
      <c r="I4" s="536"/>
      <c r="J4" s="536"/>
    </row>
    <row r="5" spans="1:15">
      <c r="E5" s="263"/>
      <c r="F5" s="263"/>
      <c r="G5" s="263"/>
      <c r="H5" s="263"/>
      <c r="I5" s="263"/>
      <c r="J5" s="263"/>
    </row>
    <row r="6" spans="1:15" ht="27.75" customHeight="1">
      <c r="A6" s="553" t="s">
        <v>377</v>
      </c>
      <c r="B6" s="554"/>
      <c r="C6" s="554"/>
      <c r="D6" s="555"/>
      <c r="E6" s="559">
        <f>入力シート①!C47</f>
        <v>0</v>
      </c>
      <c r="F6" s="560"/>
      <c r="G6" s="560"/>
      <c r="H6" s="560"/>
      <c r="I6" s="560"/>
      <c r="J6" s="560"/>
      <c r="K6" s="560"/>
      <c r="L6" s="560"/>
      <c r="M6" s="560"/>
      <c r="N6" s="561"/>
    </row>
    <row r="7" spans="1:15" ht="27.75" customHeight="1">
      <c r="A7" s="550" t="s">
        <v>48</v>
      </c>
      <c r="B7" s="553" t="s">
        <v>23</v>
      </c>
      <c r="C7" s="554"/>
      <c r="D7" s="555"/>
      <c r="E7" s="559">
        <f>入力シート①!C55</f>
        <v>0</v>
      </c>
      <c r="F7" s="560"/>
      <c r="G7" s="560"/>
      <c r="H7" s="560"/>
      <c r="I7" s="560"/>
      <c r="J7" s="560"/>
      <c r="K7" s="560"/>
      <c r="L7" s="560"/>
      <c r="M7" s="560"/>
      <c r="N7" s="561"/>
    </row>
    <row r="8" spans="1:15" ht="27.75" customHeight="1">
      <c r="A8" s="587"/>
      <c r="B8" s="565" t="s">
        <v>22</v>
      </c>
      <c r="C8" s="566"/>
      <c r="D8" s="567"/>
      <c r="E8" s="562">
        <f>入力シート①!C57</f>
        <v>0</v>
      </c>
      <c r="F8" s="563"/>
      <c r="G8" s="563"/>
      <c r="H8" s="563"/>
      <c r="I8" s="563"/>
      <c r="J8" s="563"/>
      <c r="K8" s="563"/>
      <c r="L8" s="563"/>
      <c r="M8" s="563"/>
      <c r="N8" s="564"/>
    </row>
    <row r="9" spans="1:15" ht="27.75" customHeight="1">
      <c r="A9" s="587"/>
      <c r="B9" s="568"/>
      <c r="C9" s="569"/>
      <c r="D9" s="570"/>
      <c r="E9" s="84"/>
      <c r="F9" s="85"/>
      <c r="G9" s="85"/>
      <c r="H9" s="86" t="s">
        <v>45</v>
      </c>
      <c r="I9" s="86"/>
      <c r="J9" s="571">
        <f>入力シート①!C58</f>
        <v>0</v>
      </c>
      <c r="K9" s="572"/>
      <c r="L9" s="572"/>
      <c r="M9" s="572"/>
      <c r="N9" s="573"/>
    </row>
    <row r="10" spans="1:15" ht="27.75" customHeight="1">
      <c r="A10" s="587"/>
      <c r="B10" s="553" t="s">
        <v>16</v>
      </c>
      <c r="C10" s="554"/>
      <c r="D10" s="555"/>
      <c r="E10" s="559">
        <f>入力シート①!C59</f>
        <v>0</v>
      </c>
      <c r="F10" s="560"/>
      <c r="G10" s="560"/>
      <c r="H10" s="560"/>
      <c r="I10" s="560"/>
      <c r="J10" s="560"/>
      <c r="K10" s="560"/>
      <c r="L10" s="560"/>
      <c r="M10" s="560"/>
      <c r="N10" s="561"/>
    </row>
    <row r="11" spans="1:15" ht="27.75" customHeight="1">
      <c r="A11" s="587"/>
      <c r="B11" s="553" t="s">
        <v>10</v>
      </c>
      <c r="C11" s="554"/>
      <c r="D11" s="555"/>
      <c r="E11" s="556">
        <f>入力シート①!C56</f>
        <v>0</v>
      </c>
      <c r="F11" s="557"/>
      <c r="G11" s="557"/>
      <c r="H11" s="557"/>
      <c r="I11" s="557"/>
      <c r="J11" s="557"/>
      <c r="K11" s="557"/>
      <c r="L11" s="557"/>
      <c r="M11" s="557"/>
      <c r="N11" s="558"/>
    </row>
    <row r="12" spans="1:15" ht="27.75" customHeight="1">
      <c r="A12" s="553" t="s">
        <v>42</v>
      </c>
      <c r="B12" s="554"/>
      <c r="C12" s="554"/>
      <c r="D12" s="555"/>
      <c r="E12" s="556">
        <f>入力シート①!C54</f>
        <v>0</v>
      </c>
      <c r="F12" s="557"/>
      <c r="G12" s="557"/>
      <c r="H12" s="557"/>
      <c r="I12" s="557"/>
      <c r="J12" s="557"/>
      <c r="K12" s="557"/>
      <c r="L12" s="557"/>
      <c r="M12" s="557"/>
      <c r="N12" s="558"/>
    </row>
    <row r="13" spans="1:15" ht="27.75" customHeight="1">
      <c r="A13" s="553" t="s">
        <v>50</v>
      </c>
      <c r="B13" s="554"/>
      <c r="C13" s="554"/>
      <c r="D13" s="555"/>
      <c r="E13" s="559">
        <f>入力シート①!C60</f>
        <v>0</v>
      </c>
      <c r="F13" s="560"/>
      <c r="G13" s="560"/>
      <c r="H13" s="560"/>
      <c r="I13" s="560"/>
      <c r="J13" s="560"/>
      <c r="K13" s="560"/>
      <c r="L13" s="560"/>
      <c r="M13" s="560"/>
      <c r="N13" s="561"/>
    </row>
    <row r="14" spans="1:15" ht="27.75" customHeight="1">
      <c r="A14" s="576" t="s">
        <v>17</v>
      </c>
      <c r="B14" s="577"/>
      <c r="C14" s="577"/>
      <c r="D14" s="578"/>
      <c r="E14" s="559">
        <f>入力シート①!C12</f>
        <v>0</v>
      </c>
      <c r="F14" s="560"/>
      <c r="G14" s="560"/>
      <c r="H14" s="560"/>
      <c r="I14" s="560"/>
      <c r="J14" s="560"/>
      <c r="K14" s="560"/>
      <c r="L14" s="560"/>
      <c r="M14" s="560"/>
      <c r="N14" s="561"/>
    </row>
    <row r="16" spans="1:15" ht="14.25" customHeight="1">
      <c r="A16" s="530" t="str">
        <f>"　"&amp;設定シート!$F$6&amp;"執行の"&amp;設定シート!$D$4&amp;入力シート①!$C$6</f>
        <v>　令和8年4月5日執行の宮城県議会議員補欠選挙亘理選挙区</v>
      </c>
      <c r="B16" s="530"/>
      <c r="C16" s="530"/>
      <c r="D16" s="530"/>
      <c r="E16" s="530"/>
      <c r="F16" s="530"/>
      <c r="G16" s="530"/>
      <c r="H16" s="530"/>
      <c r="I16" s="530"/>
      <c r="J16" s="530"/>
      <c r="K16" s="530"/>
      <c r="L16" s="530"/>
      <c r="M16" s="530"/>
      <c r="N16" s="530"/>
    </row>
    <row r="17" spans="1:14">
      <c r="A17" s="353" t="s">
        <v>689</v>
      </c>
      <c r="B17" s="353"/>
      <c r="C17" s="353"/>
      <c r="D17" s="353"/>
      <c r="E17" s="353"/>
      <c r="F17" s="353"/>
      <c r="G17" s="353"/>
      <c r="H17" s="353"/>
      <c r="I17" s="353"/>
      <c r="J17" s="353"/>
      <c r="K17" s="353"/>
      <c r="L17" s="353"/>
      <c r="M17" s="353"/>
      <c r="N17" s="353"/>
    </row>
    <row r="19" spans="1:14">
      <c r="A19" s="579">
        <f>入力シート①!C53</f>
        <v>0</v>
      </c>
      <c r="B19" s="579"/>
      <c r="C19" s="579"/>
      <c r="D19" s="579"/>
    </row>
    <row r="20" spans="1:14">
      <c r="A20" s="88"/>
      <c r="B20" s="88"/>
      <c r="C20" s="88"/>
      <c r="D20" s="88"/>
    </row>
    <row r="21" spans="1:14">
      <c r="A21" s="88"/>
      <c r="B21" s="88"/>
      <c r="C21" s="88"/>
      <c r="D21" s="88"/>
    </row>
    <row r="22" spans="1:14">
      <c r="A22" s="88"/>
      <c r="B22" s="88"/>
      <c r="C22" s="266" t="s">
        <v>183</v>
      </c>
      <c r="D22" s="88"/>
    </row>
    <row r="23" spans="1:14">
      <c r="A23" s="88"/>
      <c r="B23" s="88"/>
      <c r="D23" s="88"/>
    </row>
    <row r="24" spans="1:14">
      <c r="D24" s="574" t="s">
        <v>55</v>
      </c>
      <c r="E24" s="574"/>
      <c r="G24" s="529">
        <f>入力シート①!C16</f>
        <v>0</v>
      </c>
      <c r="H24" s="529"/>
      <c r="I24" s="529"/>
      <c r="J24" s="529"/>
      <c r="K24" s="529"/>
      <c r="L24" s="529"/>
      <c r="M24" s="529"/>
      <c r="N24" s="529"/>
    </row>
    <row r="25" spans="1:14">
      <c r="C25" s="575"/>
      <c r="D25" s="575"/>
      <c r="E25" s="575"/>
      <c r="F25" s="575"/>
      <c r="G25" s="332"/>
      <c r="H25" s="332"/>
      <c r="I25" s="332"/>
      <c r="J25" s="332"/>
      <c r="K25" s="332"/>
      <c r="L25" s="332"/>
      <c r="M25" s="332"/>
      <c r="N25" s="332"/>
    </row>
    <row r="26" spans="1:14" ht="14.25" customHeight="1">
      <c r="G26" s="333"/>
      <c r="H26" s="333"/>
      <c r="I26" s="333"/>
      <c r="J26" s="333"/>
      <c r="K26" s="333"/>
      <c r="L26" s="333"/>
      <c r="M26" s="333"/>
      <c r="N26" s="333"/>
    </row>
    <row r="27" spans="1:14" ht="14.25" customHeight="1">
      <c r="D27" s="574" t="s">
        <v>182</v>
      </c>
      <c r="E27" s="574"/>
      <c r="G27" s="529">
        <f>入力シート①!C17</f>
        <v>0</v>
      </c>
      <c r="H27" s="529"/>
      <c r="I27" s="529"/>
      <c r="J27" s="529"/>
      <c r="K27" s="529"/>
      <c r="L27" s="529"/>
      <c r="M27" s="529"/>
      <c r="N27" s="529"/>
    </row>
    <row r="28" spans="1:14" ht="14.25" customHeight="1">
      <c r="E28" s="265"/>
      <c r="G28" s="332"/>
      <c r="H28" s="332"/>
      <c r="I28" s="332"/>
      <c r="J28" s="332"/>
      <c r="K28" s="332"/>
      <c r="L28" s="332"/>
      <c r="M28" s="332"/>
      <c r="N28" s="332"/>
    </row>
    <row r="29" spans="1:14" ht="14.25" customHeight="1">
      <c r="E29" s="265"/>
      <c r="G29" s="332"/>
      <c r="H29" s="332"/>
      <c r="I29" s="332"/>
      <c r="J29" s="332"/>
      <c r="K29" s="332"/>
      <c r="L29" s="332"/>
      <c r="M29" s="332"/>
      <c r="N29" s="332"/>
    </row>
    <row r="30" spans="1:14" ht="18.75" customHeight="1">
      <c r="D30" s="574" t="s">
        <v>181</v>
      </c>
      <c r="E30" s="574"/>
      <c r="G30" s="538">
        <f>入力シート①!C12</f>
        <v>0</v>
      </c>
      <c r="H30" s="538"/>
      <c r="I30" s="538"/>
      <c r="J30" s="538"/>
      <c r="K30" s="538"/>
      <c r="L30" s="538"/>
      <c r="M30" s="538"/>
      <c r="N30" s="538"/>
    </row>
    <row r="31" spans="1:14" ht="14.25" customHeight="1">
      <c r="C31" s="574"/>
      <c r="D31" s="574"/>
      <c r="E31" s="574"/>
      <c r="F31" s="574"/>
    </row>
    <row r="32" spans="1:14" ht="14.25" customHeight="1"/>
    <row r="33" spans="1:14">
      <c r="H33" s="68"/>
    </row>
    <row r="34" spans="1:14">
      <c r="A34" s="83" t="str">
        <f>"　宮城県選挙管理委員会委員長　"&amp;設定シート!$D$13&amp;"　殿"</f>
        <v>　宮城県選挙管理委員会委員長　櫻井　正人　殿</v>
      </c>
    </row>
    <row r="35" spans="1:14">
      <c r="A35" s="83"/>
    </row>
    <row r="36" spans="1:14" ht="14.25" customHeight="1">
      <c r="A36" s="264"/>
      <c r="B36" s="264"/>
      <c r="C36" s="264"/>
      <c r="D36" s="264"/>
      <c r="E36" s="264"/>
      <c r="F36" s="264"/>
      <c r="G36" s="264"/>
      <c r="H36" s="264"/>
      <c r="I36" s="264"/>
      <c r="J36" s="264"/>
      <c r="K36" s="264"/>
      <c r="L36" s="264"/>
      <c r="M36" s="264"/>
      <c r="N36" s="264"/>
    </row>
    <row r="37" spans="1:14">
      <c r="A37" s="46" t="s">
        <v>90</v>
      </c>
      <c r="B37" s="81"/>
      <c r="C37" s="62"/>
      <c r="D37" s="62"/>
      <c r="E37" s="46"/>
      <c r="F37" s="46"/>
      <c r="G37" s="46"/>
      <c r="H37" s="46"/>
      <c r="I37" s="46"/>
      <c r="J37" s="46"/>
      <c r="K37" s="46"/>
      <c r="L37" s="46"/>
      <c r="M37" s="46"/>
      <c r="N37" s="46"/>
    </row>
    <row r="38" spans="1:14">
      <c r="A38" s="469" t="s">
        <v>482</v>
      </c>
      <c r="B38" s="469"/>
      <c r="C38" s="469"/>
      <c r="D38" s="469"/>
      <c r="E38" s="469"/>
      <c r="F38" s="469"/>
      <c r="G38" s="469"/>
      <c r="H38" s="469"/>
      <c r="I38" s="469"/>
      <c r="J38" s="469"/>
      <c r="K38" s="469"/>
      <c r="L38" s="469"/>
      <c r="M38" s="469"/>
      <c r="N38" s="469"/>
    </row>
    <row r="39" spans="1:14">
      <c r="A39" s="469" t="s">
        <v>483</v>
      </c>
      <c r="B39" s="469"/>
      <c r="C39" s="469"/>
      <c r="D39" s="469"/>
      <c r="E39" s="469"/>
      <c r="F39" s="469"/>
      <c r="G39" s="469"/>
      <c r="H39" s="469"/>
      <c r="I39" s="469"/>
      <c r="J39" s="469"/>
      <c r="K39" s="469"/>
      <c r="L39" s="469"/>
      <c r="M39" s="469"/>
      <c r="N39" s="469"/>
    </row>
    <row r="40" spans="1:14">
      <c r="A40" s="469" t="s">
        <v>484</v>
      </c>
      <c r="B40" s="469"/>
      <c r="C40" s="469"/>
      <c r="D40" s="469"/>
      <c r="E40" s="469"/>
      <c r="F40" s="469"/>
      <c r="G40" s="469"/>
      <c r="H40" s="469"/>
      <c r="I40" s="469"/>
      <c r="J40" s="469"/>
      <c r="K40" s="469"/>
      <c r="L40" s="469"/>
      <c r="M40" s="469"/>
      <c r="N40" s="469"/>
    </row>
    <row r="41" spans="1:14">
      <c r="A41" s="469" t="s">
        <v>485</v>
      </c>
      <c r="B41" s="469"/>
      <c r="C41" s="469"/>
      <c r="D41" s="469"/>
      <c r="E41" s="469"/>
      <c r="F41" s="469"/>
      <c r="G41" s="469"/>
      <c r="H41" s="469"/>
      <c r="I41" s="469"/>
      <c r="J41" s="469"/>
      <c r="K41" s="469"/>
      <c r="L41" s="469"/>
      <c r="M41" s="469"/>
      <c r="N41" s="469"/>
    </row>
    <row r="42" spans="1:14">
      <c r="A42" s="46"/>
      <c r="B42" s="81"/>
      <c r="C42" s="62"/>
      <c r="D42" s="62"/>
      <c r="E42" s="46"/>
      <c r="F42" s="46"/>
      <c r="G42" s="46"/>
      <c r="H42" s="87"/>
      <c r="I42" s="46"/>
      <c r="J42" s="46"/>
      <c r="K42" s="46"/>
      <c r="L42" s="46"/>
      <c r="M42" s="46"/>
      <c r="N42" s="46"/>
    </row>
    <row r="43" spans="1:14">
      <c r="A43" s="46"/>
      <c r="B43" s="81"/>
      <c r="C43" s="62"/>
      <c r="D43" s="62"/>
      <c r="E43" s="46"/>
      <c r="F43" s="46"/>
      <c r="G43" s="46"/>
      <c r="H43" s="87"/>
      <c r="I43" s="46"/>
      <c r="J43" s="46"/>
      <c r="K43" s="46"/>
      <c r="L43" s="46"/>
      <c r="M43" s="46"/>
      <c r="N43" s="46"/>
    </row>
  </sheetData>
  <mergeCells count="34">
    <mergeCell ref="A12:D12"/>
    <mergeCell ref="E12:N12"/>
    <mergeCell ref="A3:N3"/>
    <mergeCell ref="E4:J4"/>
    <mergeCell ref="A6:D6"/>
    <mergeCell ref="E6:N6"/>
    <mergeCell ref="B11:D11"/>
    <mergeCell ref="E11:N11"/>
    <mergeCell ref="J9:N9"/>
    <mergeCell ref="B10:D10"/>
    <mergeCell ref="E10:N10"/>
    <mergeCell ref="A7:A11"/>
    <mergeCell ref="B7:D7"/>
    <mergeCell ref="E7:N7"/>
    <mergeCell ref="B8:D9"/>
    <mergeCell ref="E8:N8"/>
    <mergeCell ref="A16:N16"/>
    <mergeCell ref="A13:D13"/>
    <mergeCell ref="E13:N13"/>
    <mergeCell ref="A14:D14"/>
    <mergeCell ref="E14:N14"/>
    <mergeCell ref="C25:F25"/>
    <mergeCell ref="D27:E27"/>
    <mergeCell ref="G27:N27"/>
    <mergeCell ref="A19:D19"/>
    <mergeCell ref="D24:E24"/>
    <mergeCell ref="G24:N24"/>
    <mergeCell ref="A38:N38"/>
    <mergeCell ref="A39:N39"/>
    <mergeCell ref="A40:N40"/>
    <mergeCell ref="A41:N41"/>
    <mergeCell ref="D30:E30"/>
    <mergeCell ref="G30:N30"/>
    <mergeCell ref="C31:F31"/>
  </mergeCells>
  <phoneticPr fontId="1"/>
  <hyperlinks>
    <hyperlink ref="O1" location="目次!A1" display="目次に戻る" xr:uid="{00000000-0004-0000-0E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sheetPr>
  <dimension ref="A1:O43"/>
  <sheetViews>
    <sheetView view="pageBreakPreview" topLeftCell="A24" zoomScaleNormal="100" zoomScaleSheetLayoutView="100" workbookViewId="0"/>
  </sheetViews>
  <sheetFormatPr defaultColWidth="5.875" defaultRowHeight="14.25"/>
  <cols>
    <col min="1" max="13" width="5.875" style="48" customWidth="1"/>
    <col min="14" max="14" width="6.75" style="48" customWidth="1"/>
    <col min="15" max="15" width="11.875" style="48" bestFit="1" customWidth="1"/>
    <col min="16" max="16384" width="5.875" style="48"/>
  </cols>
  <sheetData>
    <row r="1" spans="1:15">
      <c r="N1" s="66" t="s">
        <v>522</v>
      </c>
      <c r="O1" s="243" t="s">
        <v>363</v>
      </c>
    </row>
    <row r="2" spans="1:15">
      <c r="N2" s="66"/>
    </row>
    <row r="3" spans="1:15" ht="28.5">
      <c r="A3" s="528" t="s">
        <v>47</v>
      </c>
      <c r="B3" s="528"/>
      <c r="C3" s="528"/>
      <c r="D3" s="528"/>
      <c r="E3" s="528"/>
      <c r="F3" s="528"/>
      <c r="G3" s="528"/>
      <c r="H3" s="528"/>
      <c r="I3" s="528"/>
      <c r="J3" s="528"/>
      <c r="K3" s="528"/>
      <c r="L3" s="528"/>
      <c r="M3" s="528"/>
      <c r="N3" s="528"/>
    </row>
    <row r="4" spans="1:15">
      <c r="E4" s="536" t="s">
        <v>286</v>
      </c>
      <c r="F4" s="536"/>
      <c r="G4" s="536"/>
      <c r="H4" s="536"/>
      <c r="I4" s="536"/>
      <c r="J4" s="536"/>
    </row>
    <row r="5" spans="1:15">
      <c r="E5" s="89"/>
      <c r="F5" s="89"/>
      <c r="G5" s="89"/>
      <c r="H5" s="89"/>
      <c r="I5" s="89"/>
      <c r="J5" s="89"/>
    </row>
    <row r="6" spans="1:15" ht="27.75" customHeight="1">
      <c r="A6" s="553" t="s">
        <v>377</v>
      </c>
      <c r="B6" s="554"/>
      <c r="C6" s="554"/>
      <c r="D6" s="555"/>
      <c r="E6" s="559">
        <f>入力シート①!C47</f>
        <v>0</v>
      </c>
      <c r="F6" s="560"/>
      <c r="G6" s="560"/>
      <c r="H6" s="560"/>
      <c r="I6" s="560"/>
      <c r="J6" s="560"/>
      <c r="K6" s="560"/>
      <c r="L6" s="560"/>
      <c r="M6" s="560"/>
      <c r="N6" s="561"/>
    </row>
    <row r="7" spans="1:15" ht="27.75" customHeight="1">
      <c r="A7" s="550" t="s">
        <v>48</v>
      </c>
      <c r="B7" s="553" t="s">
        <v>23</v>
      </c>
      <c r="C7" s="554"/>
      <c r="D7" s="555"/>
      <c r="E7" s="559">
        <f>入力シート①!C55</f>
        <v>0</v>
      </c>
      <c r="F7" s="560"/>
      <c r="G7" s="560"/>
      <c r="H7" s="560"/>
      <c r="I7" s="560"/>
      <c r="J7" s="560"/>
      <c r="K7" s="560"/>
      <c r="L7" s="560"/>
      <c r="M7" s="560"/>
      <c r="N7" s="561"/>
    </row>
    <row r="8" spans="1:15" ht="27.75" customHeight="1">
      <c r="A8" s="587"/>
      <c r="B8" s="565" t="s">
        <v>22</v>
      </c>
      <c r="C8" s="566"/>
      <c r="D8" s="567"/>
      <c r="E8" s="562">
        <f>入力シート①!C57</f>
        <v>0</v>
      </c>
      <c r="F8" s="563"/>
      <c r="G8" s="563"/>
      <c r="H8" s="563"/>
      <c r="I8" s="563"/>
      <c r="J8" s="563"/>
      <c r="K8" s="563"/>
      <c r="L8" s="563"/>
      <c r="M8" s="563"/>
      <c r="N8" s="564"/>
    </row>
    <row r="9" spans="1:15" ht="27.75" customHeight="1">
      <c r="A9" s="587"/>
      <c r="B9" s="568"/>
      <c r="C9" s="569"/>
      <c r="D9" s="570"/>
      <c r="E9" s="84"/>
      <c r="F9" s="85"/>
      <c r="G9" s="85"/>
      <c r="H9" s="86" t="s">
        <v>45</v>
      </c>
      <c r="I9" s="86"/>
      <c r="J9" s="571">
        <f>入力シート①!C58</f>
        <v>0</v>
      </c>
      <c r="K9" s="572"/>
      <c r="L9" s="572"/>
      <c r="M9" s="572"/>
      <c r="N9" s="573"/>
    </row>
    <row r="10" spans="1:15" ht="27.75" customHeight="1">
      <c r="A10" s="587"/>
      <c r="B10" s="553" t="s">
        <v>16</v>
      </c>
      <c r="C10" s="554"/>
      <c r="D10" s="555"/>
      <c r="E10" s="559">
        <f>入力シート①!C59</f>
        <v>0</v>
      </c>
      <c r="F10" s="560"/>
      <c r="G10" s="560"/>
      <c r="H10" s="560"/>
      <c r="I10" s="560"/>
      <c r="J10" s="560"/>
      <c r="K10" s="560"/>
      <c r="L10" s="560"/>
      <c r="M10" s="560"/>
      <c r="N10" s="561"/>
    </row>
    <row r="11" spans="1:15" ht="27.75" customHeight="1">
      <c r="A11" s="587"/>
      <c r="B11" s="553" t="s">
        <v>10</v>
      </c>
      <c r="C11" s="554"/>
      <c r="D11" s="555"/>
      <c r="E11" s="556">
        <f>入力シート①!C56</f>
        <v>0</v>
      </c>
      <c r="F11" s="557"/>
      <c r="G11" s="557"/>
      <c r="H11" s="557"/>
      <c r="I11" s="557"/>
      <c r="J11" s="557"/>
      <c r="K11" s="557"/>
      <c r="L11" s="557"/>
      <c r="M11" s="557"/>
      <c r="N11" s="558"/>
    </row>
    <row r="12" spans="1:15" ht="27.75" customHeight="1">
      <c r="A12" s="553" t="s">
        <v>42</v>
      </c>
      <c r="B12" s="554"/>
      <c r="C12" s="554"/>
      <c r="D12" s="555"/>
      <c r="E12" s="556">
        <f>入力シート①!C54</f>
        <v>0</v>
      </c>
      <c r="F12" s="557"/>
      <c r="G12" s="557"/>
      <c r="H12" s="557"/>
      <c r="I12" s="557"/>
      <c r="J12" s="557"/>
      <c r="K12" s="557"/>
      <c r="L12" s="557"/>
      <c r="M12" s="557"/>
      <c r="N12" s="558"/>
    </row>
    <row r="13" spans="1:15" ht="27.75" customHeight="1">
      <c r="A13" s="553" t="s">
        <v>50</v>
      </c>
      <c r="B13" s="554"/>
      <c r="C13" s="554"/>
      <c r="D13" s="555"/>
      <c r="E13" s="559">
        <f>入力シート①!C60</f>
        <v>0</v>
      </c>
      <c r="F13" s="560"/>
      <c r="G13" s="560"/>
      <c r="H13" s="560"/>
      <c r="I13" s="560"/>
      <c r="J13" s="560"/>
      <c r="K13" s="560"/>
      <c r="L13" s="560"/>
      <c r="M13" s="560"/>
      <c r="N13" s="561"/>
    </row>
    <row r="14" spans="1:15" ht="27.75" customHeight="1">
      <c r="A14" s="576" t="s">
        <v>17</v>
      </c>
      <c r="B14" s="577"/>
      <c r="C14" s="577"/>
      <c r="D14" s="578"/>
      <c r="E14" s="559">
        <f>入力シート①!C12</f>
        <v>0</v>
      </c>
      <c r="F14" s="560"/>
      <c r="G14" s="560"/>
      <c r="H14" s="560"/>
      <c r="I14" s="560"/>
      <c r="J14" s="560"/>
      <c r="K14" s="560"/>
      <c r="L14" s="560"/>
      <c r="M14" s="560"/>
      <c r="N14" s="561"/>
    </row>
    <row r="16" spans="1:15" ht="14.25" customHeight="1">
      <c r="A16" s="530" t="str">
        <f>"　"&amp;設定シート!$F$6&amp;"執行の"&amp;設定シート!$D$4&amp;入力シート①!$C$6</f>
        <v>　令和8年4月5日執行の宮城県議会議員補欠選挙亘理選挙区</v>
      </c>
      <c r="B16" s="530"/>
      <c r="C16" s="530"/>
      <c r="D16" s="530"/>
      <c r="E16" s="530"/>
      <c r="F16" s="530"/>
      <c r="G16" s="530"/>
      <c r="H16" s="530"/>
      <c r="I16" s="530"/>
      <c r="J16" s="530"/>
      <c r="K16" s="530"/>
      <c r="L16" s="530"/>
      <c r="M16" s="530"/>
      <c r="N16" s="530"/>
    </row>
    <row r="17" spans="1:14">
      <c r="A17" s="353" t="s">
        <v>689</v>
      </c>
      <c r="B17" s="353"/>
      <c r="C17" s="353"/>
      <c r="D17" s="353"/>
      <c r="E17" s="353"/>
      <c r="F17" s="353"/>
      <c r="G17" s="353"/>
      <c r="H17" s="353"/>
      <c r="I17" s="353"/>
      <c r="J17" s="353"/>
      <c r="K17" s="353"/>
      <c r="L17" s="353"/>
      <c r="M17" s="353"/>
      <c r="N17" s="353"/>
    </row>
    <row r="18" spans="1:14">
      <c r="L18" s="120"/>
      <c r="M18" s="120"/>
      <c r="N18" s="120"/>
    </row>
    <row r="19" spans="1:14">
      <c r="A19" s="579">
        <f>入力シート①!C53</f>
        <v>0</v>
      </c>
      <c r="B19" s="579"/>
      <c r="C19" s="579"/>
      <c r="D19" s="579"/>
    </row>
    <row r="22" spans="1:14">
      <c r="C22" s="48" t="s">
        <v>183</v>
      </c>
    </row>
    <row r="24" spans="1:14">
      <c r="D24" s="574" t="s">
        <v>55</v>
      </c>
      <c r="E24" s="574"/>
      <c r="G24" s="529">
        <f>入力シート①!C25</f>
        <v>0</v>
      </c>
      <c r="H24" s="529"/>
      <c r="I24" s="529"/>
      <c r="J24" s="529"/>
      <c r="K24" s="529"/>
      <c r="L24" s="529"/>
      <c r="M24" s="529"/>
      <c r="N24" s="529"/>
    </row>
    <row r="25" spans="1:14">
      <c r="C25" s="575"/>
      <c r="D25" s="575"/>
      <c r="E25" s="575"/>
      <c r="F25" s="575"/>
      <c r="G25" s="332"/>
      <c r="H25" s="332"/>
      <c r="I25" s="332"/>
      <c r="J25" s="332"/>
      <c r="K25" s="332"/>
      <c r="L25" s="332"/>
      <c r="M25" s="332"/>
      <c r="N25" s="332"/>
    </row>
    <row r="26" spans="1:14" ht="14.25" customHeight="1">
      <c r="G26" s="333"/>
      <c r="H26" s="333"/>
      <c r="I26" s="333"/>
      <c r="J26" s="333"/>
      <c r="K26" s="333"/>
      <c r="L26" s="333"/>
      <c r="M26" s="333"/>
      <c r="N26" s="333"/>
    </row>
    <row r="27" spans="1:14" ht="14.25" customHeight="1">
      <c r="D27" s="574" t="s">
        <v>182</v>
      </c>
      <c r="E27" s="574"/>
      <c r="G27" s="529">
        <f>入力シート①!C26</f>
        <v>0</v>
      </c>
      <c r="H27" s="529"/>
      <c r="I27" s="529"/>
      <c r="J27" s="529"/>
      <c r="K27" s="529"/>
      <c r="L27" s="529"/>
      <c r="M27" s="529"/>
      <c r="N27" s="529"/>
    </row>
    <row r="28" spans="1:14" ht="14.25" customHeight="1">
      <c r="E28" s="66"/>
      <c r="G28" s="332"/>
      <c r="H28" s="332"/>
      <c r="I28" s="332"/>
      <c r="J28" s="332"/>
      <c r="K28" s="332"/>
      <c r="L28" s="332"/>
      <c r="M28" s="332"/>
      <c r="N28" s="332"/>
    </row>
    <row r="29" spans="1:14" ht="14.25" customHeight="1">
      <c r="E29" s="66"/>
      <c r="G29" s="332"/>
      <c r="H29" s="332"/>
      <c r="I29" s="332"/>
      <c r="J29" s="332"/>
      <c r="K29" s="332"/>
      <c r="L29" s="332"/>
      <c r="M29" s="332"/>
      <c r="N29" s="332"/>
    </row>
    <row r="30" spans="1:14" ht="18.75" customHeight="1">
      <c r="D30" s="574" t="s">
        <v>181</v>
      </c>
      <c r="E30" s="574"/>
      <c r="G30" s="538">
        <f>入力シート①!C22</f>
        <v>0</v>
      </c>
      <c r="H30" s="538"/>
      <c r="I30" s="538"/>
      <c r="J30" s="538"/>
      <c r="K30" s="538"/>
      <c r="L30" s="538"/>
      <c r="M30" s="538"/>
      <c r="N30" s="538"/>
    </row>
    <row r="31" spans="1:14" ht="14.25" customHeight="1">
      <c r="C31" s="574"/>
      <c r="D31" s="574"/>
      <c r="E31" s="574"/>
      <c r="F31" s="574"/>
      <c r="H31" s="116"/>
      <c r="I31" s="116"/>
      <c r="J31" s="116"/>
      <c r="K31" s="116"/>
      <c r="L31" s="116"/>
      <c r="M31" s="116"/>
      <c r="N31" s="116"/>
    </row>
    <row r="32" spans="1:14" ht="14.25" customHeight="1">
      <c r="E32" s="66"/>
      <c r="H32" s="116"/>
      <c r="I32" s="116"/>
      <c r="J32" s="116"/>
      <c r="K32" s="116"/>
      <c r="L32" s="116"/>
      <c r="M32" s="116"/>
      <c r="N32" s="116"/>
    </row>
    <row r="33" spans="1:14">
      <c r="H33" s="68"/>
    </row>
    <row r="34" spans="1:14">
      <c r="A34" s="83" t="str">
        <f>"　宮城県選挙管理委員会委員長　"&amp;設定シート!$D$13&amp;"　殿"</f>
        <v>　宮城県選挙管理委員会委員長　櫻井　正人　殿</v>
      </c>
    </row>
    <row r="35" spans="1:14">
      <c r="A35" s="83"/>
    </row>
    <row r="36" spans="1:14" ht="14.25" customHeight="1">
      <c r="A36" s="78"/>
      <c r="B36" s="78"/>
      <c r="C36" s="78"/>
      <c r="D36" s="78"/>
      <c r="E36" s="78"/>
      <c r="F36" s="78"/>
      <c r="G36" s="78"/>
      <c r="H36" s="78"/>
      <c r="I36" s="78"/>
      <c r="J36" s="78"/>
      <c r="K36" s="78"/>
      <c r="L36" s="78"/>
      <c r="M36" s="78"/>
      <c r="N36" s="78"/>
    </row>
    <row r="37" spans="1:14">
      <c r="A37" s="46" t="s">
        <v>90</v>
      </c>
      <c r="B37" s="81"/>
      <c r="C37" s="62"/>
      <c r="D37" s="62"/>
      <c r="E37" s="46"/>
      <c r="F37" s="46"/>
      <c r="G37" s="46"/>
      <c r="H37" s="46"/>
      <c r="I37" s="46"/>
      <c r="J37" s="46"/>
      <c r="K37" s="46"/>
      <c r="L37" s="46"/>
      <c r="M37" s="46"/>
      <c r="N37" s="46"/>
    </row>
    <row r="38" spans="1:14">
      <c r="A38" s="469" t="s">
        <v>482</v>
      </c>
      <c r="B38" s="469"/>
      <c r="C38" s="469"/>
      <c r="D38" s="469"/>
      <c r="E38" s="469"/>
      <c r="F38" s="469"/>
      <c r="G38" s="469"/>
      <c r="H38" s="469"/>
      <c r="I38" s="469"/>
      <c r="J38" s="469"/>
      <c r="K38" s="469"/>
      <c r="L38" s="469"/>
      <c r="M38" s="469"/>
      <c r="N38" s="469"/>
    </row>
    <row r="39" spans="1:14">
      <c r="A39" s="469" t="s">
        <v>483</v>
      </c>
      <c r="B39" s="469"/>
      <c r="C39" s="469"/>
      <c r="D39" s="469"/>
      <c r="E39" s="469"/>
      <c r="F39" s="469"/>
      <c r="G39" s="469"/>
      <c r="H39" s="469"/>
      <c r="I39" s="469"/>
      <c r="J39" s="469"/>
      <c r="K39" s="469"/>
      <c r="L39" s="469"/>
      <c r="M39" s="469"/>
      <c r="N39" s="469"/>
    </row>
    <row r="40" spans="1:14">
      <c r="A40" s="469" t="s">
        <v>484</v>
      </c>
      <c r="B40" s="469"/>
      <c r="C40" s="469"/>
      <c r="D40" s="469"/>
      <c r="E40" s="469"/>
      <c r="F40" s="469"/>
      <c r="G40" s="469"/>
      <c r="H40" s="469"/>
      <c r="I40" s="469"/>
      <c r="J40" s="469"/>
      <c r="K40" s="469"/>
      <c r="L40" s="469"/>
      <c r="M40" s="469"/>
      <c r="N40" s="469"/>
    </row>
    <row r="41" spans="1:14">
      <c r="A41" s="469" t="s">
        <v>485</v>
      </c>
      <c r="B41" s="469"/>
      <c r="C41" s="469"/>
      <c r="D41" s="469"/>
      <c r="E41" s="469"/>
      <c r="F41" s="469"/>
      <c r="G41" s="469"/>
      <c r="H41" s="469"/>
      <c r="I41" s="469"/>
      <c r="J41" s="469"/>
      <c r="K41" s="469"/>
      <c r="L41" s="469"/>
      <c r="M41" s="469"/>
      <c r="N41" s="469"/>
    </row>
    <row r="42" spans="1:14">
      <c r="A42" s="46"/>
      <c r="B42" s="81"/>
      <c r="C42" s="62"/>
      <c r="D42" s="62"/>
      <c r="E42" s="46"/>
      <c r="F42" s="46"/>
      <c r="G42" s="46"/>
      <c r="H42" s="87"/>
      <c r="I42" s="46"/>
      <c r="J42" s="46"/>
      <c r="K42" s="46"/>
      <c r="L42" s="46"/>
      <c r="M42" s="46"/>
      <c r="N42" s="46"/>
    </row>
    <row r="43" spans="1:14">
      <c r="A43" s="46"/>
      <c r="B43" s="81"/>
      <c r="C43" s="62"/>
      <c r="D43" s="62"/>
      <c r="E43" s="46"/>
      <c r="F43" s="46"/>
      <c r="G43" s="46"/>
      <c r="H43" s="87"/>
      <c r="I43" s="46"/>
      <c r="J43" s="46"/>
      <c r="K43" s="46"/>
      <c r="L43" s="46"/>
      <c r="M43" s="46"/>
      <c r="N43" s="46"/>
    </row>
  </sheetData>
  <mergeCells count="34">
    <mergeCell ref="A12:D12"/>
    <mergeCell ref="E12:N12"/>
    <mergeCell ref="A13:D13"/>
    <mergeCell ref="G27:N27"/>
    <mergeCell ref="G24:N24"/>
    <mergeCell ref="E14:N14"/>
    <mergeCell ref="A14:D14"/>
    <mergeCell ref="A19:D19"/>
    <mergeCell ref="A16:N16"/>
    <mergeCell ref="E13:N13"/>
    <mergeCell ref="C25:F25"/>
    <mergeCell ref="A3:N3"/>
    <mergeCell ref="A6:D6"/>
    <mergeCell ref="A7:A11"/>
    <mergeCell ref="B7:D7"/>
    <mergeCell ref="B8:D9"/>
    <mergeCell ref="E4:J4"/>
    <mergeCell ref="E8:N8"/>
    <mergeCell ref="E6:N6"/>
    <mergeCell ref="E7:N7"/>
    <mergeCell ref="J9:N9"/>
    <mergeCell ref="B10:D10"/>
    <mergeCell ref="E10:N10"/>
    <mergeCell ref="B11:D11"/>
    <mergeCell ref="E11:N11"/>
    <mergeCell ref="D30:E30"/>
    <mergeCell ref="D24:E24"/>
    <mergeCell ref="D27:E27"/>
    <mergeCell ref="C31:F31"/>
    <mergeCell ref="A41:N41"/>
    <mergeCell ref="A38:N38"/>
    <mergeCell ref="A39:N39"/>
    <mergeCell ref="A40:N40"/>
    <mergeCell ref="G30:N30"/>
  </mergeCells>
  <phoneticPr fontId="1"/>
  <hyperlinks>
    <hyperlink ref="O1" location="目次!A1" display="目次に戻る" xr:uid="{00000000-0004-0000-0F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O36"/>
  <sheetViews>
    <sheetView view="pageBreakPreview" zoomScaleNormal="100" zoomScaleSheetLayoutView="100" workbookViewId="0"/>
  </sheetViews>
  <sheetFormatPr defaultRowHeight="14.25"/>
  <cols>
    <col min="1" max="8" width="9.625" style="48" customWidth="1"/>
    <col min="9" max="10" width="4.375" style="48" customWidth="1"/>
    <col min="11" max="11" width="11.875" style="48" bestFit="1" customWidth="1"/>
    <col min="12" max="16384" width="9" style="48"/>
  </cols>
  <sheetData>
    <row r="1" spans="1:11">
      <c r="J1" s="66" t="s">
        <v>523</v>
      </c>
      <c r="K1" s="243" t="s">
        <v>363</v>
      </c>
    </row>
    <row r="6" spans="1:11" ht="28.5">
      <c r="A6" s="528" t="s">
        <v>96</v>
      </c>
      <c r="B6" s="528"/>
      <c r="C6" s="528"/>
      <c r="D6" s="528"/>
      <c r="E6" s="528"/>
      <c r="F6" s="528"/>
      <c r="G6" s="528"/>
      <c r="H6" s="528"/>
      <c r="I6" s="528"/>
      <c r="J6" s="528"/>
    </row>
    <row r="7" spans="1:11" ht="14.25" customHeight="1">
      <c r="A7" s="536" t="s">
        <v>287</v>
      </c>
      <c r="B7" s="536"/>
      <c r="C7" s="536"/>
      <c r="D7" s="536"/>
      <c r="E7" s="536"/>
      <c r="F7" s="536"/>
      <c r="G7" s="536"/>
      <c r="H7" s="536"/>
      <c r="I7" s="536"/>
      <c r="J7" s="536"/>
    </row>
    <row r="8" spans="1:11" ht="14.25" customHeight="1">
      <c r="A8" s="67"/>
      <c r="B8" s="67"/>
      <c r="C8" s="67"/>
      <c r="D8" s="67"/>
      <c r="E8" s="67"/>
      <c r="F8" s="67"/>
      <c r="G8" s="67"/>
      <c r="H8" s="67"/>
      <c r="I8" s="67"/>
    </row>
    <row r="9" spans="1:11" ht="14.25" customHeight="1">
      <c r="A9" s="67"/>
      <c r="B9" s="67"/>
      <c r="C9" s="67"/>
      <c r="D9" s="67"/>
      <c r="E9" s="67"/>
      <c r="F9" s="67"/>
      <c r="G9" s="67"/>
      <c r="H9" s="67"/>
      <c r="I9" s="67"/>
    </row>
    <row r="10" spans="1:11" ht="14.25" customHeight="1">
      <c r="A10" s="67"/>
      <c r="B10" s="67"/>
      <c r="C10" s="67"/>
      <c r="D10" s="67"/>
      <c r="E10" s="67"/>
      <c r="F10" s="67"/>
      <c r="G10" s="67"/>
      <c r="H10" s="67"/>
      <c r="I10" s="67"/>
    </row>
    <row r="11" spans="1:11" ht="14.25" customHeight="1">
      <c r="A11" s="574" t="s">
        <v>487</v>
      </c>
      <c r="B11" s="574"/>
      <c r="C11" s="574"/>
      <c r="D11" s="574"/>
      <c r="E11" s="498">
        <f>入力シート①!C22</f>
        <v>0</v>
      </c>
      <c r="F11" s="498"/>
      <c r="G11" s="498"/>
      <c r="H11" s="498"/>
      <c r="I11" s="78"/>
    </row>
    <row r="12" spans="1:11" ht="14.25" customHeight="1">
      <c r="A12" s="67"/>
      <c r="B12" s="67"/>
      <c r="C12" s="67"/>
      <c r="H12" s="67"/>
      <c r="I12" s="67"/>
    </row>
    <row r="15" spans="1:11" ht="21" customHeight="1">
      <c r="A15" s="48" t="s">
        <v>97</v>
      </c>
    </row>
    <row r="16" spans="1:11" ht="21" customHeight="1">
      <c r="A16" s="48" t="s">
        <v>184</v>
      </c>
    </row>
    <row r="17" spans="1:15" ht="21" customHeight="1"/>
    <row r="18" spans="1:15" ht="21" customHeight="1"/>
    <row r="22" spans="1:15">
      <c r="B22" s="590" t="s">
        <v>204</v>
      </c>
      <c r="C22" s="590"/>
      <c r="D22" s="590"/>
    </row>
    <row r="23" spans="1:15">
      <c r="B23" s="71"/>
      <c r="C23" s="75"/>
    </row>
    <row r="24" spans="1:15">
      <c r="B24" s="71"/>
      <c r="C24" s="75"/>
    </row>
    <row r="26" spans="1:15">
      <c r="A26" s="46"/>
      <c r="B26" s="81"/>
      <c r="F26" s="60"/>
      <c r="H26" s="61"/>
      <c r="I26" s="46"/>
      <c r="J26" s="46"/>
      <c r="K26" s="46"/>
      <c r="L26" s="46"/>
      <c r="M26" s="46"/>
      <c r="N26" s="46"/>
      <c r="O26" s="46"/>
    </row>
    <row r="27" spans="1:15">
      <c r="A27" s="46"/>
      <c r="B27" s="46"/>
      <c r="C27" s="589" t="str">
        <f>設定シート!$D$4&amp;入力シート①!$C$6</f>
        <v>宮城県議会議員補欠選挙亘理選挙区</v>
      </c>
      <c r="D27" s="589"/>
      <c r="E27" s="589"/>
      <c r="F27" s="589"/>
      <c r="G27" s="80"/>
      <c r="H27" s="60"/>
      <c r="I27" s="46"/>
      <c r="J27" s="46"/>
      <c r="K27" s="46"/>
      <c r="L27" s="46"/>
      <c r="M27" s="46"/>
      <c r="N27" s="46"/>
      <c r="O27" s="46"/>
    </row>
    <row r="28" spans="1:15">
      <c r="A28" s="46"/>
      <c r="B28" s="46"/>
      <c r="C28" s="61"/>
      <c r="D28" s="76"/>
      <c r="F28" s="61"/>
      <c r="G28" s="46"/>
      <c r="H28" s="46"/>
      <c r="I28" s="46"/>
      <c r="J28" s="46"/>
      <c r="K28" s="46"/>
      <c r="L28" s="46"/>
      <c r="M28" s="46"/>
      <c r="N28" s="46"/>
      <c r="O28" s="46"/>
    </row>
    <row r="29" spans="1:15">
      <c r="A29" s="46"/>
      <c r="B29" s="46"/>
      <c r="C29" s="61"/>
      <c r="D29" s="76"/>
      <c r="F29" s="61"/>
      <c r="G29" s="46"/>
      <c r="H29" s="46"/>
      <c r="I29" s="46"/>
      <c r="J29" s="46"/>
      <c r="K29" s="46"/>
      <c r="L29" s="46"/>
      <c r="M29" s="46"/>
      <c r="N29" s="46"/>
      <c r="O29" s="46"/>
    </row>
    <row r="30" spans="1:15">
      <c r="A30" s="46"/>
      <c r="B30" s="46"/>
      <c r="C30" s="46"/>
      <c r="D30" s="76"/>
      <c r="E30" s="60"/>
      <c r="F30" s="61"/>
      <c r="G30" s="60"/>
      <c r="H30" s="60"/>
      <c r="I30" s="46"/>
      <c r="J30" s="46"/>
      <c r="K30" s="46"/>
      <c r="L30" s="62"/>
      <c r="M30" s="62"/>
      <c r="N30" s="46"/>
      <c r="O30" s="46"/>
    </row>
    <row r="31" spans="1:15">
      <c r="A31" s="46"/>
      <c r="B31" s="46"/>
      <c r="C31" s="588" t="s">
        <v>17</v>
      </c>
      <c r="D31" s="588"/>
      <c r="E31" s="498">
        <f>入力シート①!C12</f>
        <v>0</v>
      </c>
      <c r="F31" s="498"/>
      <c r="G31" s="498"/>
      <c r="H31" s="498"/>
      <c r="I31" s="46"/>
      <c r="J31" s="46"/>
      <c r="K31" s="46"/>
      <c r="L31" s="62"/>
      <c r="M31" s="62"/>
      <c r="N31" s="47"/>
    </row>
    <row r="32" spans="1:15">
      <c r="F32" s="68"/>
      <c r="G32" s="68"/>
    </row>
    <row r="35" spans="1:10">
      <c r="A35" s="469" t="s">
        <v>185</v>
      </c>
      <c r="B35" s="469"/>
      <c r="C35" s="469"/>
      <c r="D35" s="469"/>
      <c r="E35" s="469"/>
      <c r="F35" s="469"/>
      <c r="G35" s="469"/>
      <c r="H35" s="469"/>
      <c r="I35" s="469"/>
      <c r="J35" s="469"/>
    </row>
    <row r="36" spans="1:10">
      <c r="A36" s="46"/>
    </row>
  </sheetData>
  <mergeCells count="9">
    <mergeCell ref="A35:J35"/>
    <mergeCell ref="C31:D31"/>
    <mergeCell ref="E31:H31"/>
    <mergeCell ref="A7:J7"/>
    <mergeCell ref="A6:J6"/>
    <mergeCell ref="C27:F27"/>
    <mergeCell ref="E11:H11"/>
    <mergeCell ref="B22:D22"/>
    <mergeCell ref="A11:D11"/>
  </mergeCells>
  <phoneticPr fontId="1"/>
  <hyperlinks>
    <hyperlink ref="K1" location="目次!A1" display="目次に戻る" xr:uid="{00000000-0004-0000-10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40"/>
  <sheetViews>
    <sheetView view="pageBreakPreview" topLeftCell="A17" zoomScale="85" zoomScaleNormal="100" zoomScaleSheetLayoutView="85" workbookViewId="0">
      <selection activeCell="E12" sqref="E12:N12"/>
    </sheetView>
  </sheetViews>
  <sheetFormatPr defaultColWidth="5.875" defaultRowHeight="14.2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489</v>
      </c>
      <c r="AB1" s="66" t="s">
        <v>490</v>
      </c>
      <c r="AC1" s="243" t="s">
        <v>363</v>
      </c>
    </row>
    <row r="4" spans="1:29" ht="28.5">
      <c r="A4" s="528" t="s">
        <v>378</v>
      </c>
      <c r="B4" s="528"/>
      <c r="C4" s="528"/>
      <c r="D4" s="528"/>
      <c r="E4" s="528"/>
      <c r="F4" s="528"/>
      <c r="G4" s="528"/>
      <c r="H4" s="528"/>
      <c r="I4" s="528"/>
      <c r="J4" s="528"/>
      <c r="K4" s="528"/>
      <c r="L4" s="528"/>
      <c r="M4" s="528"/>
      <c r="N4" s="528"/>
      <c r="O4" s="528" t="s">
        <v>378</v>
      </c>
      <c r="P4" s="528"/>
      <c r="Q4" s="528"/>
      <c r="R4" s="528"/>
      <c r="S4" s="528"/>
      <c r="T4" s="528"/>
      <c r="U4" s="528"/>
      <c r="V4" s="528"/>
      <c r="W4" s="528"/>
      <c r="X4" s="528"/>
      <c r="Y4" s="528"/>
      <c r="Z4" s="528"/>
      <c r="AA4" s="528"/>
      <c r="AB4" s="528"/>
    </row>
    <row r="5" spans="1:29">
      <c r="A5" s="536" t="s">
        <v>70</v>
      </c>
      <c r="B5" s="536"/>
      <c r="C5" s="536"/>
      <c r="D5" s="536"/>
      <c r="E5" s="536"/>
      <c r="F5" s="536"/>
      <c r="G5" s="536"/>
      <c r="H5" s="536"/>
      <c r="I5" s="536"/>
      <c r="J5" s="536"/>
      <c r="K5" s="536"/>
      <c r="L5" s="536"/>
      <c r="M5" s="536"/>
      <c r="N5" s="536"/>
      <c r="O5" s="536" t="s">
        <v>379</v>
      </c>
      <c r="P5" s="536"/>
      <c r="Q5" s="536"/>
      <c r="R5" s="536"/>
      <c r="S5" s="536"/>
      <c r="T5" s="536"/>
      <c r="U5" s="536"/>
      <c r="V5" s="536"/>
      <c r="W5" s="536"/>
      <c r="X5" s="536"/>
      <c r="Y5" s="536"/>
      <c r="Z5" s="536"/>
      <c r="AA5" s="536"/>
      <c r="AB5" s="536"/>
    </row>
    <row r="7" spans="1:29" ht="14.25" customHeight="1">
      <c r="A7" s="530" t="str">
        <f>"　"&amp;設定シート!$F$6&amp;"執行の"&amp;設定シート!$D$4&amp;入力シート①!$C$6</f>
        <v>　令和8年4月5日執行の宮城県議会議員補欠選挙亘理選挙区</v>
      </c>
      <c r="B7" s="530"/>
      <c r="C7" s="530"/>
      <c r="D7" s="530"/>
      <c r="E7" s="530"/>
      <c r="F7" s="530"/>
      <c r="G7" s="530"/>
      <c r="H7" s="530"/>
      <c r="I7" s="530"/>
      <c r="J7" s="530"/>
      <c r="K7" s="530"/>
      <c r="L7" s="530"/>
      <c r="M7" s="530"/>
      <c r="N7" s="530"/>
      <c r="O7" s="530" t="str">
        <f>"　"&amp;設定シート!$F$6&amp;"執行の"&amp;設定シート!$D$4&amp;入力シート①!$C$6</f>
        <v>　令和8年4月5日執行の宮城県議会議員補欠選挙亘理選挙区</v>
      </c>
      <c r="P7" s="530"/>
      <c r="Q7" s="530"/>
      <c r="R7" s="530"/>
      <c r="S7" s="530"/>
      <c r="T7" s="530"/>
      <c r="U7" s="530"/>
      <c r="V7" s="530"/>
      <c r="W7" s="530"/>
      <c r="X7" s="530"/>
      <c r="Y7" s="530"/>
      <c r="Z7" s="530"/>
      <c r="AA7" s="530"/>
      <c r="AB7" s="530"/>
    </row>
    <row r="8" spans="1:29">
      <c r="A8" s="525" t="s">
        <v>690</v>
      </c>
      <c r="B8" s="525"/>
      <c r="C8" s="525"/>
      <c r="D8" s="525"/>
      <c r="E8" s="525"/>
      <c r="F8" s="525"/>
      <c r="G8" s="525"/>
      <c r="H8" s="525"/>
      <c r="I8" s="525"/>
      <c r="J8" s="525"/>
      <c r="K8" s="525"/>
      <c r="L8" s="525"/>
      <c r="M8" s="525"/>
      <c r="N8" s="525"/>
      <c r="O8" s="525" t="s">
        <v>690</v>
      </c>
      <c r="P8" s="525"/>
      <c r="Q8" s="525"/>
      <c r="R8" s="525"/>
      <c r="S8" s="525"/>
      <c r="T8" s="525"/>
      <c r="U8" s="525"/>
      <c r="V8" s="525"/>
      <c r="W8" s="525"/>
      <c r="X8" s="525"/>
      <c r="Y8" s="525"/>
      <c r="Z8" s="525"/>
      <c r="AA8" s="525"/>
      <c r="AB8" s="525"/>
    </row>
    <row r="9" spans="1:29" s="353" customFormat="1">
      <c r="A9" s="353" t="s">
        <v>691</v>
      </c>
      <c r="O9" s="353" t="s">
        <v>691</v>
      </c>
    </row>
    <row r="11" spans="1:29" ht="36" customHeight="1">
      <c r="A11" s="593" t="s">
        <v>186</v>
      </c>
      <c r="B11" s="593"/>
      <c r="C11" s="593"/>
      <c r="D11" s="593"/>
      <c r="E11" s="597">
        <f>入力シート①!C36</f>
        <v>0</v>
      </c>
      <c r="F11" s="597"/>
      <c r="G11" s="597"/>
      <c r="H11" s="597"/>
      <c r="I11" s="597"/>
      <c r="J11" s="597"/>
      <c r="K11" s="597"/>
      <c r="L11" s="597"/>
      <c r="M11" s="597"/>
      <c r="N11" s="597"/>
      <c r="O11" s="593" t="s">
        <v>186</v>
      </c>
      <c r="P11" s="593"/>
      <c r="Q11" s="593"/>
      <c r="R11" s="593"/>
      <c r="S11" s="559">
        <f>入力シート①!C36</f>
        <v>0</v>
      </c>
      <c r="T11" s="560"/>
      <c r="U11" s="560"/>
      <c r="V11" s="560"/>
      <c r="W11" s="560"/>
      <c r="X11" s="560"/>
      <c r="Y11" s="560"/>
      <c r="Z11" s="560"/>
      <c r="AA11" s="560"/>
      <c r="AB11" s="561"/>
    </row>
    <row r="12" spans="1:29" ht="36" customHeight="1">
      <c r="A12" s="593" t="s">
        <v>187</v>
      </c>
      <c r="B12" s="593"/>
      <c r="C12" s="593"/>
      <c r="D12" s="593"/>
      <c r="E12" s="597">
        <f>入力シート①!C37</f>
        <v>0</v>
      </c>
      <c r="F12" s="597"/>
      <c r="G12" s="597"/>
      <c r="H12" s="597"/>
      <c r="I12" s="597"/>
      <c r="J12" s="597"/>
      <c r="K12" s="597"/>
      <c r="L12" s="597"/>
      <c r="M12" s="597"/>
      <c r="N12" s="597"/>
      <c r="O12" s="593" t="s">
        <v>187</v>
      </c>
      <c r="P12" s="593"/>
      <c r="Q12" s="593"/>
      <c r="R12" s="593"/>
      <c r="S12" s="559">
        <f>入力シート①!C37</f>
        <v>0</v>
      </c>
      <c r="T12" s="560"/>
      <c r="U12" s="560"/>
      <c r="V12" s="560"/>
      <c r="W12" s="560"/>
      <c r="X12" s="560"/>
      <c r="Y12" s="560"/>
      <c r="Z12" s="560"/>
      <c r="AA12" s="560"/>
      <c r="AB12" s="561"/>
    </row>
    <row r="13" spans="1:29" ht="36" customHeight="1">
      <c r="A13" s="593" t="s">
        <v>188</v>
      </c>
      <c r="B13" s="593"/>
      <c r="C13" s="593"/>
      <c r="D13" s="593"/>
      <c r="E13" s="597">
        <f>入力シート①!C38</f>
        <v>0</v>
      </c>
      <c r="F13" s="597"/>
      <c r="G13" s="597"/>
      <c r="H13" s="597"/>
      <c r="I13" s="597"/>
      <c r="J13" s="597"/>
      <c r="K13" s="597"/>
      <c r="L13" s="597"/>
      <c r="M13" s="597"/>
      <c r="N13" s="597"/>
      <c r="O13" s="593" t="s">
        <v>188</v>
      </c>
      <c r="P13" s="593"/>
      <c r="Q13" s="593"/>
      <c r="R13" s="593"/>
      <c r="S13" s="559">
        <f>入力シート①!C38</f>
        <v>0</v>
      </c>
      <c r="T13" s="560"/>
      <c r="U13" s="560"/>
      <c r="V13" s="560"/>
      <c r="W13" s="560"/>
      <c r="X13" s="560"/>
      <c r="Y13" s="560"/>
      <c r="Z13" s="560"/>
      <c r="AA13" s="560"/>
      <c r="AB13" s="561"/>
    </row>
    <row r="14" spans="1:29" ht="36" customHeight="1">
      <c r="A14" s="593" t="s">
        <v>41</v>
      </c>
      <c r="B14" s="593"/>
      <c r="C14" s="593"/>
      <c r="D14" s="593"/>
      <c r="E14" s="591">
        <f>入力シート①!C34</f>
        <v>0</v>
      </c>
      <c r="F14" s="591"/>
      <c r="G14" s="591"/>
      <c r="H14" s="591"/>
      <c r="I14" s="591"/>
      <c r="J14" s="591"/>
      <c r="K14" s="591"/>
      <c r="L14" s="591"/>
      <c r="M14" s="591"/>
      <c r="N14" s="591"/>
      <c r="O14" s="593" t="s">
        <v>41</v>
      </c>
      <c r="P14" s="593"/>
      <c r="Q14" s="593"/>
      <c r="R14" s="593"/>
      <c r="S14" s="556">
        <f>入力シート①!C34</f>
        <v>0</v>
      </c>
      <c r="T14" s="557"/>
      <c r="U14" s="557"/>
      <c r="V14" s="557"/>
      <c r="W14" s="557"/>
      <c r="X14" s="557"/>
      <c r="Y14" s="557"/>
      <c r="Z14" s="557"/>
      <c r="AA14" s="557"/>
      <c r="AB14" s="558"/>
    </row>
    <row r="15" spans="1:29" ht="36" customHeight="1">
      <c r="A15" s="596" t="s">
        <v>497</v>
      </c>
      <c r="B15" s="593"/>
      <c r="C15" s="593"/>
      <c r="D15" s="593"/>
      <c r="E15" s="597">
        <f>入力シート①!C12</f>
        <v>0</v>
      </c>
      <c r="F15" s="597"/>
      <c r="G15" s="597"/>
      <c r="H15" s="597"/>
      <c r="I15" s="597"/>
      <c r="J15" s="597"/>
      <c r="K15" s="597"/>
      <c r="L15" s="597"/>
      <c r="M15" s="597"/>
      <c r="N15" s="597"/>
      <c r="O15" s="596" t="s">
        <v>497</v>
      </c>
      <c r="P15" s="593"/>
      <c r="Q15" s="593"/>
      <c r="R15" s="593"/>
      <c r="S15" s="559">
        <f>入力シート①!C12</f>
        <v>0</v>
      </c>
      <c r="T15" s="560"/>
      <c r="U15" s="560"/>
      <c r="V15" s="560"/>
      <c r="W15" s="560"/>
      <c r="X15" s="560"/>
      <c r="Y15" s="560"/>
      <c r="Z15" s="560"/>
      <c r="AA15" s="560"/>
      <c r="AB15" s="561"/>
    </row>
    <row r="16" spans="1:29" ht="36" customHeight="1">
      <c r="A16" s="593" t="s">
        <v>17</v>
      </c>
      <c r="B16" s="593"/>
      <c r="C16" s="593"/>
      <c r="D16" s="593"/>
      <c r="E16" s="597">
        <f>入力シート①!C12</f>
        <v>0</v>
      </c>
      <c r="F16" s="597"/>
      <c r="G16" s="597"/>
      <c r="H16" s="597"/>
      <c r="I16" s="597"/>
      <c r="J16" s="597"/>
      <c r="K16" s="597"/>
      <c r="L16" s="597"/>
      <c r="M16" s="597"/>
      <c r="N16" s="597"/>
      <c r="O16" s="593" t="s">
        <v>17</v>
      </c>
      <c r="P16" s="593"/>
      <c r="Q16" s="593"/>
      <c r="R16" s="593"/>
      <c r="S16" s="559">
        <f>入力シート①!C12</f>
        <v>0</v>
      </c>
      <c r="T16" s="560"/>
      <c r="U16" s="560"/>
      <c r="V16" s="560"/>
      <c r="W16" s="560"/>
      <c r="X16" s="560"/>
      <c r="Y16" s="560"/>
      <c r="Z16" s="560"/>
      <c r="AA16" s="560"/>
      <c r="AB16" s="561"/>
    </row>
    <row r="17" spans="1:28">
      <c r="A17" s="98"/>
      <c r="B17" s="98"/>
      <c r="C17" s="98"/>
      <c r="D17" s="98"/>
      <c r="E17" s="50"/>
      <c r="F17" s="50"/>
      <c r="G17" s="50"/>
      <c r="H17" s="50"/>
      <c r="I17" s="50"/>
      <c r="J17" s="50"/>
      <c r="K17" s="50"/>
      <c r="L17" s="50"/>
      <c r="M17" s="50"/>
      <c r="N17" s="65" t="s">
        <v>723</v>
      </c>
      <c r="O17" s="98"/>
      <c r="P17" s="98"/>
      <c r="Q17" s="98"/>
      <c r="R17" s="98"/>
      <c r="S17" s="50"/>
      <c r="T17" s="50"/>
      <c r="U17" s="50"/>
      <c r="V17" s="50"/>
      <c r="W17" s="50"/>
      <c r="X17" s="50"/>
      <c r="Y17" s="50"/>
      <c r="Z17" s="50"/>
      <c r="AA17" s="50"/>
      <c r="AB17" s="65" t="s">
        <v>723</v>
      </c>
    </row>
    <row r="18" spans="1:28">
      <c r="A18" s="594">
        <f>設定シート!D7</f>
        <v>46108</v>
      </c>
      <c r="B18" s="594"/>
      <c r="C18" s="594"/>
      <c r="D18" s="594"/>
      <c r="O18" s="594">
        <f>設定シート!D7</f>
        <v>46108</v>
      </c>
      <c r="P18" s="594"/>
      <c r="Q18" s="594"/>
      <c r="R18" s="594"/>
    </row>
    <row r="19" spans="1:28">
      <c r="A19" s="70"/>
      <c r="B19" s="70"/>
      <c r="C19" s="70"/>
      <c r="D19" s="70"/>
      <c r="O19" s="70"/>
      <c r="P19" s="70"/>
      <c r="Q19" s="70"/>
      <c r="R19" s="70"/>
    </row>
    <row r="21" spans="1:28">
      <c r="C21" s="48" t="s">
        <v>488</v>
      </c>
      <c r="Q21" s="48" t="s">
        <v>488</v>
      </c>
    </row>
    <row r="24" spans="1:28">
      <c r="D24" s="574" t="s">
        <v>55</v>
      </c>
      <c r="E24" s="574"/>
      <c r="G24" s="529">
        <f>入力シート①!C16</f>
        <v>0</v>
      </c>
      <c r="H24" s="529"/>
      <c r="I24" s="529"/>
      <c r="J24" s="529"/>
      <c r="K24" s="529"/>
      <c r="L24" s="529"/>
      <c r="M24" s="529"/>
      <c r="R24" s="574" t="s">
        <v>55</v>
      </c>
      <c r="S24" s="574"/>
      <c r="U24" s="529">
        <f>入力シート①!C16</f>
        <v>0</v>
      </c>
      <c r="V24" s="529"/>
      <c r="W24" s="529"/>
      <c r="X24" s="529"/>
      <c r="Y24" s="529"/>
      <c r="Z24" s="529"/>
      <c r="AA24" s="529"/>
    </row>
    <row r="25" spans="1:28">
      <c r="C25" s="575"/>
      <c r="D25" s="575"/>
      <c r="E25" s="575"/>
      <c r="F25" s="575"/>
      <c r="G25" s="116"/>
      <c r="H25" s="116"/>
      <c r="I25" s="116"/>
      <c r="J25" s="116"/>
      <c r="K25" s="116"/>
      <c r="L25" s="116"/>
      <c r="M25" s="116"/>
      <c r="Q25" s="575"/>
      <c r="R25" s="575"/>
      <c r="S25" s="575"/>
      <c r="T25" s="575"/>
      <c r="U25" s="116"/>
      <c r="V25" s="116"/>
      <c r="W25" s="116"/>
      <c r="X25" s="116"/>
      <c r="Y25" s="116"/>
      <c r="Z25" s="116"/>
      <c r="AA25" s="116"/>
    </row>
    <row r="27" spans="1:28" ht="18.75">
      <c r="D27" s="574" t="s">
        <v>181</v>
      </c>
      <c r="E27" s="574"/>
      <c r="G27" s="592">
        <f>入力シート①!C12</f>
        <v>0</v>
      </c>
      <c r="H27" s="592"/>
      <c r="I27" s="592"/>
      <c r="J27" s="592"/>
      <c r="K27" s="592"/>
      <c r="L27" s="592"/>
      <c r="M27" s="592"/>
      <c r="R27" s="574" t="s">
        <v>181</v>
      </c>
      <c r="S27" s="574"/>
      <c r="U27" s="592">
        <f>入力シート①!C12</f>
        <v>0</v>
      </c>
      <c r="V27" s="592"/>
      <c r="W27" s="592"/>
      <c r="X27" s="592"/>
      <c r="Y27" s="592"/>
      <c r="Z27" s="592"/>
      <c r="AA27" s="592"/>
    </row>
    <row r="28" spans="1:28">
      <c r="C28" s="574"/>
      <c r="D28" s="574"/>
      <c r="E28" s="574"/>
      <c r="F28" s="574"/>
      <c r="Q28" s="574"/>
      <c r="R28" s="574"/>
      <c r="S28" s="574"/>
      <c r="T28" s="574"/>
    </row>
    <row r="29" spans="1:28">
      <c r="C29" s="78"/>
      <c r="D29" s="78"/>
      <c r="E29" s="78"/>
      <c r="F29" s="78"/>
      <c r="Q29" s="78"/>
      <c r="R29" s="78"/>
      <c r="S29" s="78"/>
      <c r="T29" s="78"/>
    </row>
    <row r="31" spans="1:28">
      <c r="A31" s="598" t="s">
        <v>95</v>
      </c>
      <c r="B31" s="598"/>
      <c r="C31" s="83" t="str">
        <f>"選挙管理委員会委員長　"&amp;設定シート!$D$13&amp;"　殿"</f>
        <v>選挙管理委員会委員長　櫻井　正人　殿</v>
      </c>
      <c r="O31" s="595">
        <f>入力シート①!C35</f>
        <v>0</v>
      </c>
      <c r="P31" s="595"/>
      <c r="Q31" s="531" t="s">
        <v>201</v>
      </c>
      <c r="R31" s="531"/>
      <c r="S31" s="531"/>
      <c r="T31" s="531"/>
      <c r="U31" s="531"/>
      <c r="V31" s="531"/>
      <c r="W31" s="531"/>
    </row>
    <row r="34" spans="1:28">
      <c r="A34" s="46" t="s">
        <v>90</v>
      </c>
      <c r="B34" s="90"/>
      <c r="C34" s="46"/>
      <c r="D34" s="46"/>
      <c r="O34" s="46" t="s">
        <v>90</v>
      </c>
      <c r="P34" s="90"/>
      <c r="Q34" s="46"/>
      <c r="R34" s="46"/>
    </row>
    <row r="35" spans="1:28">
      <c r="A35" s="469" t="s">
        <v>491</v>
      </c>
      <c r="B35" s="469"/>
      <c r="C35" s="469"/>
      <c r="D35" s="469"/>
      <c r="E35" s="469"/>
      <c r="F35" s="469"/>
      <c r="G35" s="469"/>
      <c r="H35" s="469"/>
      <c r="I35" s="469"/>
      <c r="J35" s="469"/>
      <c r="K35" s="469"/>
      <c r="L35" s="469"/>
      <c r="M35" s="469"/>
      <c r="N35" s="469"/>
      <c r="O35" s="469" t="s">
        <v>491</v>
      </c>
      <c r="P35" s="469"/>
      <c r="Q35" s="469"/>
      <c r="R35" s="469"/>
      <c r="S35" s="469"/>
      <c r="T35" s="469"/>
      <c r="U35" s="469"/>
      <c r="V35" s="469"/>
      <c r="W35" s="469"/>
      <c r="X35" s="469"/>
      <c r="Y35" s="469"/>
      <c r="Z35" s="469"/>
      <c r="AA35" s="469"/>
      <c r="AB35" s="469"/>
    </row>
    <row r="36" spans="1:28">
      <c r="A36" s="469" t="s">
        <v>492</v>
      </c>
      <c r="B36" s="469"/>
      <c r="C36" s="469"/>
      <c r="D36" s="469"/>
      <c r="E36" s="469"/>
      <c r="F36" s="469"/>
      <c r="G36" s="469"/>
      <c r="H36" s="469"/>
      <c r="I36" s="469"/>
      <c r="J36" s="469"/>
      <c r="K36" s="469"/>
      <c r="L36" s="469"/>
      <c r="M36" s="469"/>
      <c r="N36" s="469"/>
      <c r="O36" s="469" t="s">
        <v>492</v>
      </c>
      <c r="P36" s="469"/>
      <c r="Q36" s="469"/>
      <c r="R36" s="469"/>
      <c r="S36" s="469"/>
      <c r="T36" s="469"/>
      <c r="U36" s="469"/>
      <c r="V36" s="469"/>
      <c r="W36" s="469"/>
      <c r="X36" s="469"/>
      <c r="Y36" s="469"/>
      <c r="Z36" s="469"/>
      <c r="AA36" s="469"/>
      <c r="AB36" s="469"/>
    </row>
    <row r="37" spans="1:28">
      <c r="A37" s="469" t="s">
        <v>493</v>
      </c>
      <c r="B37" s="469"/>
      <c r="C37" s="469"/>
      <c r="D37" s="469"/>
      <c r="E37" s="469"/>
      <c r="F37" s="469"/>
      <c r="G37" s="469"/>
      <c r="H37" s="469"/>
      <c r="I37" s="469"/>
      <c r="J37" s="469"/>
      <c r="K37" s="469"/>
      <c r="L37" s="469"/>
      <c r="M37" s="469"/>
      <c r="N37" s="469"/>
      <c r="O37" s="469" t="s">
        <v>493</v>
      </c>
      <c r="P37" s="469"/>
      <c r="Q37" s="469"/>
      <c r="R37" s="469"/>
      <c r="S37" s="469"/>
      <c r="T37" s="469"/>
      <c r="U37" s="469"/>
      <c r="V37" s="469"/>
      <c r="W37" s="469"/>
      <c r="X37" s="469"/>
      <c r="Y37" s="469"/>
      <c r="Z37" s="469"/>
      <c r="AA37" s="469"/>
      <c r="AB37" s="469"/>
    </row>
    <row r="38" spans="1:28">
      <c r="A38" s="469" t="s">
        <v>494</v>
      </c>
      <c r="B38" s="469"/>
      <c r="C38" s="469"/>
      <c r="D38" s="469"/>
      <c r="E38" s="469"/>
      <c r="F38" s="469"/>
      <c r="G38" s="469"/>
      <c r="H38" s="469"/>
      <c r="I38" s="469"/>
      <c r="J38" s="469"/>
      <c r="K38" s="469"/>
      <c r="L38" s="469"/>
      <c r="M38" s="469"/>
      <c r="N38" s="469"/>
      <c r="O38" s="469" t="s">
        <v>494</v>
      </c>
      <c r="P38" s="469"/>
      <c r="Q38" s="469"/>
      <c r="R38" s="469"/>
      <c r="S38" s="469"/>
      <c r="T38" s="469"/>
      <c r="U38" s="469"/>
      <c r="V38" s="469"/>
      <c r="W38" s="469"/>
      <c r="X38" s="469"/>
      <c r="Y38" s="469"/>
      <c r="Z38" s="469"/>
      <c r="AA38" s="469"/>
      <c r="AB38" s="469"/>
    </row>
    <row r="39" spans="1:28">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row>
    <row r="40" spans="1:28">
      <c r="B40" s="71"/>
      <c r="C40" s="62"/>
      <c r="D40" s="62"/>
      <c r="G40" s="68"/>
      <c r="P40" s="71"/>
      <c r="Q40" s="62"/>
      <c r="R40" s="62"/>
      <c r="U40" s="68"/>
    </row>
  </sheetData>
  <mergeCells count="57">
    <mergeCell ref="E12:N12"/>
    <mergeCell ref="A31:B31"/>
    <mergeCell ref="E11:N11"/>
    <mergeCell ref="A15:D15"/>
    <mergeCell ref="E15:N15"/>
    <mergeCell ref="C28:F28"/>
    <mergeCell ref="A11:D11"/>
    <mergeCell ref="G24:M24"/>
    <mergeCell ref="G27:M27"/>
    <mergeCell ref="D27:E27"/>
    <mergeCell ref="A12:D12"/>
    <mergeCell ref="A16:D16"/>
    <mergeCell ref="E16:N16"/>
    <mergeCell ref="C25:F25"/>
    <mergeCell ref="E13:N13"/>
    <mergeCell ref="A13:D13"/>
    <mergeCell ref="A4:N4"/>
    <mergeCell ref="O4:AB4"/>
    <mergeCell ref="A5:N5"/>
    <mergeCell ref="O5:AB5"/>
    <mergeCell ref="S11:AB11"/>
    <mergeCell ref="A7:N7"/>
    <mergeCell ref="A8:N8"/>
    <mergeCell ref="O7:AB7"/>
    <mergeCell ref="O8:AB8"/>
    <mergeCell ref="O11:R11"/>
    <mergeCell ref="A36:N36"/>
    <mergeCell ref="A37:N37"/>
    <mergeCell ref="A38:N38"/>
    <mergeCell ref="O35:AB35"/>
    <mergeCell ref="O36:AB36"/>
    <mergeCell ref="O37:AB37"/>
    <mergeCell ref="O38:AB38"/>
    <mergeCell ref="A35:N35"/>
    <mergeCell ref="O12:R12"/>
    <mergeCell ref="S12:AB12"/>
    <mergeCell ref="O31:P31"/>
    <mergeCell ref="O14:R14"/>
    <mergeCell ref="O16:R16"/>
    <mergeCell ref="O18:R18"/>
    <mergeCell ref="S14:AB14"/>
    <mergeCell ref="O15:R15"/>
    <mergeCell ref="S15:AB15"/>
    <mergeCell ref="S16:AB16"/>
    <mergeCell ref="U24:AA24"/>
    <mergeCell ref="O13:R13"/>
    <mergeCell ref="S13:AB13"/>
    <mergeCell ref="E14:N14"/>
    <mergeCell ref="Q31:W31"/>
    <mergeCell ref="U27:AA27"/>
    <mergeCell ref="Q28:T28"/>
    <mergeCell ref="R27:S27"/>
    <mergeCell ref="R24:S24"/>
    <mergeCell ref="Q25:T25"/>
    <mergeCell ref="D24:E24"/>
    <mergeCell ref="A14:D14"/>
    <mergeCell ref="A18:D18"/>
  </mergeCells>
  <phoneticPr fontId="1"/>
  <hyperlinks>
    <hyperlink ref="AC1" location="目次!A1" display="目次に戻る" xr:uid="{00000000-0004-0000-11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A1:AC40"/>
  <sheetViews>
    <sheetView view="pageBreakPreview" topLeftCell="A17" zoomScale="85" zoomScaleNormal="100" zoomScaleSheetLayoutView="85" workbookViewId="0"/>
  </sheetViews>
  <sheetFormatPr defaultColWidth="5.875" defaultRowHeight="14.2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524</v>
      </c>
      <c r="AB1" s="66" t="s">
        <v>525</v>
      </c>
      <c r="AC1" s="243" t="s">
        <v>363</v>
      </c>
    </row>
    <row r="4" spans="1:29" ht="28.5">
      <c r="A4" s="528" t="s">
        <v>378</v>
      </c>
      <c r="B4" s="528"/>
      <c r="C4" s="528"/>
      <c r="D4" s="528"/>
      <c r="E4" s="528"/>
      <c r="F4" s="528"/>
      <c r="G4" s="528"/>
      <c r="H4" s="528"/>
      <c r="I4" s="528"/>
      <c r="J4" s="528"/>
      <c r="K4" s="528"/>
      <c r="L4" s="528"/>
      <c r="M4" s="528"/>
      <c r="N4" s="528"/>
      <c r="O4" s="528" t="s">
        <v>378</v>
      </c>
      <c r="P4" s="528"/>
      <c r="Q4" s="528"/>
      <c r="R4" s="528"/>
      <c r="S4" s="528"/>
      <c r="T4" s="528"/>
      <c r="U4" s="528"/>
      <c r="V4" s="528"/>
      <c r="W4" s="528"/>
      <c r="X4" s="528"/>
      <c r="Y4" s="528"/>
      <c r="Z4" s="528"/>
      <c r="AA4" s="528"/>
      <c r="AB4" s="528"/>
    </row>
    <row r="5" spans="1:29">
      <c r="A5" s="536" t="s">
        <v>291</v>
      </c>
      <c r="B5" s="536"/>
      <c r="C5" s="536"/>
      <c r="D5" s="536"/>
      <c r="E5" s="536"/>
      <c r="F5" s="536"/>
      <c r="G5" s="536"/>
      <c r="H5" s="536"/>
      <c r="I5" s="536"/>
      <c r="J5" s="536"/>
      <c r="K5" s="536"/>
      <c r="L5" s="536"/>
      <c r="M5" s="536"/>
      <c r="N5" s="536"/>
      <c r="O5" s="536" t="s">
        <v>380</v>
      </c>
      <c r="P5" s="536"/>
      <c r="Q5" s="536"/>
      <c r="R5" s="536"/>
      <c r="S5" s="536"/>
      <c r="T5" s="536"/>
      <c r="U5" s="536"/>
      <c r="V5" s="536"/>
      <c r="W5" s="536"/>
      <c r="X5" s="536"/>
      <c r="Y5" s="536"/>
      <c r="Z5" s="536"/>
      <c r="AA5" s="536"/>
      <c r="AB5" s="536"/>
    </row>
    <row r="7" spans="1:29" s="353" customFormat="1" ht="14.25" customHeight="1">
      <c r="A7" s="530" t="str">
        <f>"　"&amp;設定シート!$F$6&amp;"執行の"&amp;設定シート!$D$4&amp;入力シート①!$C$6</f>
        <v>　令和8年4月5日執行の宮城県議会議員補欠選挙亘理選挙区</v>
      </c>
      <c r="B7" s="530"/>
      <c r="C7" s="530"/>
      <c r="D7" s="530"/>
      <c r="E7" s="530"/>
      <c r="F7" s="530"/>
      <c r="G7" s="530"/>
      <c r="H7" s="530"/>
      <c r="I7" s="530"/>
      <c r="J7" s="530"/>
      <c r="K7" s="530"/>
      <c r="L7" s="530"/>
      <c r="M7" s="530"/>
      <c r="N7" s="530"/>
      <c r="O7" s="530" t="str">
        <f>"　"&amp;設定シート!$F$6&amp;"執行の"&amp;設定シート!$D$4&amp;入力シート①!$C$6</f>
        <v>　令和8年4月5日執行の宮城県議会議員補欠選挙亘理選挙区</v>
      </c>
      <c r="P7" s="530"/>
      <c r="Q7" s="530"/>
      <c r="R7" s="530"/>
      <c r="S7" s="530"/>
      <c r="T7" s="530"/>
      <c r="U7" s="530"/>
      <c r="V7" s="530"/>
      <c r="W7" s="530"/>
      <c r="X7" s="530"/>
      <c r="Y7" s="530"/>
      <c r="Z7" s="530"/>
      <c r="AA7" s="530"/>
      <c r="AB7" s="530"/>
    </row>
    <row r="8" spans="1:29" s="353" customFormat="1" ht="14.25" customHeight="1">
      <c r="A8" s="525" t="s">
        <v>690</v>
      </c>
      <c r="B8" s="525"/>
      <c r="C8" s="525"/>
      <c r="D8" s="525"/>
      <c r="E8" s="525"/>
      <c r="F8" s="525"/>
      <c r="G8" s="525"/>
      <c r="H8" s="525"/>
      <c r="I8" s="525"/>
      <c r="J8" s="525"/>
      <c r="K8" s="525"/>
      <c r="L8" s="525"/>
      <c r="M8" s="525"/>
      <c r="N8" s="525"/>
      <c r="O8" s="525" t="s">
        <v>690</v>
      </c>
      <c r="P8" s="525"/>
      <c r="Q8" s="525"/>
      <c r="R8" s="525"/>
      <c r="S8" s="525"/>
      <c r="T8" s="525"/>
      <c r="U8" s="525"/>
      <c r="V8" s="525"/>
      <c r="W8" s="525"/>
      <c r="X8" s="525"/>
      <c r="Y8" s="525"/>
      <c r="Z8" s="525"/>
      <c r="AA8" s="525"/>
      <c r="AB8" s="525"/>
    </row>
    <row r="9" spans="1:29">
      <c r="A9" s="353" t="s">
        <v>691</v>
      </c>
      <c r="B9" s="353"/>
      <c r="C9" s="353"/>
      <c r="D9" s="353"/>
      <c r="E9" s="353"/>
      <c r="F9" s="353"/>
      <c r="G9" s="353"/>
      <c r="H9" s="353"/>
      <c r="I9" s="353"/>
      <c r="J9" s="353"/>
      <c r="K9" s="353"/>
      <c r="L9" s="353"/>
      <c r="M9" s="353"/>
      <c r="N9" s="353"/>
      <c r="O9" s="353" t="s">
        <v>691</v>
      </c>
      <c r="P9" s="353"/>
      <c r="Q9" s="353"/>
      <c r="R9" s="353"/>
      <c r="S9" s="353"/>
      <c r="T9" s="353"/>
      <c r="U9" s="353"/>
      <c r="V9" s="353"/>
      <c r="W9" s="353"/>
      <c r="X9" s="353"/>
      <c r="Y9" s="353"/>
      <c r="Z9" s="353"/>
      <c r="AA9" s="353"/>
      <c r="AB9" s="353"/>
    </row>
    <row r="11" spans="1:29" ht="36" customHeight="1">
      <c r="A11" s="593" t="s">
        <v>186</v>
      </c>
      <c r="B11" s="593"/>
      <c r="C11" s="593"/>
      <c r="D11" s="593"/>
      <c r="E11" s="597">
        <f>入力シート①!C36</f>
        <v>0</v>
      </c>
      <c r="F11" s="597"/>
      <c r="G11" s="597"/>
      <c r="H11" s="597"/>
      <c r="I11" s="597"/>
      <c r="J11" s="597"/>
      <c r="K11" s="597"/>
      <c r="L11" s="597"/>
      <c r="M11" s="597"/>
      <c r="N11" s="597"/>
      <c r="O11" s="593" t="s">
        <v>186</v>
      </c>
      <c r="P11" s="593"/>
      <c r="Q11" s="593"/>
      <c r="R11" s="593"/>
      <c r="S11" s="559">
        <f>入力シート①!C36</f>
        <v>0</v>
      </c>
      <c r="T11" s="560"/>
      <c r="U11" s="560"/>
      <c r="V11" s="560"/>
      <c r="W11" s="560"/>
      <c r="X11" s="560"/>
      <c r="Y11" s="560"/>
      <c r="Z11" s="560"/>
      <c r="AA11" s="560"/>
      <c r="AB11" s="561"/>
    </row>
    <row r="12" spans="1:29" ht="36" customHeight="1">
      <c r="A12" s="593" t="s">
        <v>187</v>
      </c>
      <c r="B12" s="593"/>
      <c r="C12" s="593"/>
      <c r="D12" s="593"/>
      <c r="E12" s="597">
        <f>入力シート①!C37</f>
        <v>0</v>
      </c>
      <c r="F12" s="597"/>
      <c r="G12" s="597"/>
      <c r="H12" s="597"/>
      <c r="I12" s="597"/>
      <c r="J12" s="597"/>
      <c r="K12" s="597"/>
      <c r="L12" s="597"/>
      <c r="M12" s="597"/>
      <c r="N12" s="597"/>
      <c r="O12" s="593" t="s">
        <v>187</v>
      </c>
      <c r="P12" s="593"/>
      <c r="Q12" s="593"/>
      <c r="R12" s="593"/>
      <c r="S12" s="559">
        <f>入力シート①!C37</f>
        <v>0</v>
      </c>
      <c r="T12" s="560"/>
      <c r="U12" s="560"/>
      <c r="V12" s="560"/>
      <c r="W12" s="560"/>
      <c r="X12" s="560"/>
      <c r="Y12" s="560"/>
      <c r="Z12" s="560"/>
      <c r="AA12" s="560"/>
      <c r="AB12" s="561"/>
    </row>
    <row r="13" spans="1:29" ht="36" customHeight="1">
      <c r="A13" s="593" t="s">
        <v>188</v>
      </c>
      <c r="B13" s="593"/>
      <c r="C13" s="593"/>
      <c r="D13" s="593"/>
      <c r="E13" s="597">
        <f>入力シート①!C38</f>
        <v>0</v>
      </c>
      <c r="F13" s="597"/>
      <c r="G13" s="597"/>
      <c r="H13" s="597"/>
      <c r="I13" s="597"/>
      <c r="J13" s="597"/>
      <c r="K13" s="597"/>
      <c r="L13" s="597"/>
      <c r="M13" s="597"/>
      <c r="N13" s="597"/>
      <c r="O13" s="593" t="s">
        <v>188</v>
      </c>
      <c r="P13" s="593"/>
      <c r="Q13" s="593"/>
      <c r="R13" s="593"/>
      <c r="S13" s="559">
        <f>入力シート①!C38</f>
        <v>0</v>
      </c>
      <c r="T13" s="560"/>
      <c r="U13" s="560"/>
      <c r="V13" s="560"/>
      <c r="W13" s="560"/>
      <c r="X13" s="560"/>
      <c r="Y13" s="560"/>
      <c r="Z13" s="560"/>
      <c r="AA13" s="560"/>
      <c r="AB13" s="561"/>
    </row>
    <row r="14" spans="1:29" ht="36" customHeight="1">
      <c r="A14" s="593" t="s">
        <v>41</v>
      </c>
      <c r="B14" s="593"/>
      <c r="C14" s="593"/>
      <c r="D14" s="593"/>
      <c r="E14" s="591">
        <f>入力シート①!C34</f>
        <v>0</v>
      </c>
      <c r="F14" s="591"/>
      <c r="G14" s="591"/>
      <c r="H14" s="591"/>
      <c r="I14" s="591"/>
      <c r="J14" s="591"/>
      <c r="K14" s="591"/>
      <c r="L14" s="591"/>
      <c r="M14" s="591"/>
      <c r="N14" s="591"/>
      <c r="O14" s="593" t="s">
        <v>41</v>
      </c>
      <c r="P14" s="593"/>
      <c r="Q14" s="593"/>
      <c r="R14" s="593"/>
      <c r="S14" s="556">
        <f>入力シート①!C34</f>
        <v>0</v>
      </c>
      <c r="T14" s="557"/>
      <c r="U14" s="557"/>
      <c r="V14" s="557"/>
      <c r="W14" s="557"/>
      <c r="X14" s="557"/>
      <c r="Y14" s="557"/>
      <c r="Z14" s="557"/>
      <c r="AA14" s="557"/>
      <c r="AB14" s="558"/>
    </row>
    <row r="15" spans="1:29" ht="36" customHeight="1">
      <c r="A15" s="596" t="s">
        <v>497</v>
      </c>
      <c r="B15" s="593"/>
      <c r="C15" s="593"/>
      <c r="D15" s="593"/>
      <c r="E15" s="597">
        <f>入力シート①!C12</f>
        <v>0</v>
      </c>
      <c r="F15" s="597"/>
      <c r="G15" s="597"/>
      <c r="H15" s="597"/>
      <c r="I15" s="597"/>
      <c r="J15" s="597"/>
      <c r="K15" s="597"/>
      <c r="L15" s="597"/>
      <c r="M15" s="597"/>
      <c r="N15" s="597"/>
      <c r="O15" s="596" t="s">
        <v>497</v>
      </c>
      <c r="P15" s="593"/>
      <c r="Q15" s="593"/>
      <c r="R15" s="593"/>
      <c r="S15" s="559">
        <f>入力シート①!C12</f>
        <v>0</v>
      </c>
      <c r="T15" s="560"/>
      <c r="U15" s="560"/>
      <c r="V15" s="560"/>
      <c r="W15" s="560"/>
      <c r="X15" s="560"/>
      <c r="Y15" s="560"/>
      <c r="Z15" s="560"/>
      <c r="AA15" s="560"/>
      <c r="AB15" s="561"/>
    </row>
    <row r="16" spans="1:29" ht="36" customHeight="1">
      <c r="A16" s="593" t="s">
        <v>17</v>
      </c>
      <c r="B16" s="593"/>
      <c r="C16" s="593"/>
      <c r="D16" s="593"/>
      <c r="E16" s="597">
        <f>入力シート①!C12</f>
        <v>0</v>
      </c>
      <c r="F16" s="597"/>
      <c r="G16" s="597"/>
      <c r="H16" s="597"/>
      <c r="I16" s="597"/>
      <c r="J16" s="597"/>
      <c r="K16" s="597"/>
      <c r="L16" s="597"/>
      <c r="M16" s="597"/>
      <c r="N16" s="597"/>
      <c r="O16" s="593" t="s">
        <v>17</v>
      </c>
      <c r="P16" s="593"/>
      <c r="Q16" s="593"/>
      <c r="R16" s="593"/>
      <c r="S16" s="559">
        <f>入力シート①!C12</f>
        <v>0</v>
      </c>
      <c r="T16" s="560"/>
      <c r="U16" s="560"/>
      <c r="V16" s="560"/>
      <c r="W16" s="560"/>
      <c r="X16" s="560"/>
      <c r="Y16" s="560"/>
      <c r="Z16" s="560"/>
      <c r="AA16" s="560"/>
      <c r="AB16" s="561"/>
    </row>
    <row r="17" spans="1:28">
      <c r="A17" s="98"/>
      <c r="B17" s="98"/>
      <c r="C17" s="98"/>
      <c r="D17" s="98"/>
      <c r="E17" s="50"/>
      <c r="F17" s="50"/>
      <c r="G17" s="50"/>
      <c r="H17" s="50"/>
      <c r="I17" s="50"/>
      <c r="J17" s="50"/>
      <c r="K17" s="50"/>
      <c r="L17" s="50"/>
      <c r="M17" s="50"/>
      <c r="N17" s="65" t="s">
        <v>723</v>
      </c>
      <c r="O17" s="98"/>
      <c r="P17" s="98"/>
      <c r="Q17" s="98"/>
      <c r="R17" s="98"/>
      <c r="S17" s="50"/>
      <c r="T17" s="50"/>
      <c r="U17" s="50"/>
      <c r="V17" s="50"/>
      <c r="W17" s="50"/>
      <c r="X17" s="50"/>
      <c r="Y17" s="50"/>
      <c r="Z17" s="50"/>
      <c r="AA17" s="50"/>
      <c r="AB17" s="65" t="s">
        <v>723</v>
      </c>
    </row>
    <row r="18" spans="1:28">
      <c r="A18" s="594">
        <f>設定シート!D7</f>
        <v>46108</v>
      </c>
      <c r="B18" s="594"/>
      <c r="C18" s="594"/>
      <c r="D18" s="594"/>
      <c r="O18" s="594">
        <f>設定シート!D7</f>
        <v>46108</v>
      </c>
      <c r="P18" s="594"/>
      <c r="Q18" s="594"/>
      <c r="R18" s="594"/>
    </row>
    <row r="19" spans="1:28">
      <c r="A19" s="70"/>
      <c r="B19" s="70"/>
      <c r="C19" s="70"/>
      <c r="D19" s="70"/>
      <c r="O19" s="70"/>
      <c r="P19" s="70"/>
      <c r="Q19" s="70"/>
      <c r="R19" s="70"/>
    </row>
    <row r="21" spans="1:28">
      <c r="C21" s="48" t="s">
        <v>488</v>
      </c>
      <c r="Q21" s="48" t="s">
        <v>488</v>
      </c>
    </row>
    <row r="24" spans="1:28">
      <c r="D24" s="574" t="s">
        <v>55</v>
      </c>
      <c r="E24" s="574"/>
      <c r="G24" s="529">
        <f>入力シート①!C25</f>
        <v>0</v>
      </c>
      <c r="H24" s="529"/>
      <c r="I24" s="529"/>
      <c r="J24" s="529"/>
      <c r="K24" s="529"/>
      <c r="L24" s="529"/>
      <c r="M24" s="529"/>
      <c r="R24" s="574" t="s">
        <v>55</v>
      </c>
      <c r="S24" s="574"/>
      <c r="U24" s="529">
        <f>入力シート①!C25</f>
        <v>0</v>
      </c>
      <c r="V24" s="529"/>
      <c r="W24" s="529"/>
      <c r="X24" s="529"/>
      <c r="Y24" s="529"/>
      <c r="Z24" s="529"/>
      <c r="AA24" s="529"/>
    </row>
    <row r="25" spans="1:28">
      <c r="C25" s="575"/>
      <c r="D25" s="575"/>
      <c r="E25" s="575"/>
      <c r="F25" s="575"/>
      <c r="G25" s="332"/>
      <c r="H25" s="332"/>
      <c r="I25" s="332"/>
      <c r="J25" s="332"/>
      <c r="K25" s="332"/>
      <c r="L25" s="332"/>
      <c r="M25" s="332"/>
      <c r="Q25" s="575"/>
      <c r="R25" s="575"/>
      <c r="S25" s="575"/>
      <c r="T25" s="575"/>
      <c r="U25" s="332"/>
      <c r="V25" s="332"/>
      <c r="W25" s="332"/>
      <c r="X25" s="332"/>
      <c r="Y25" s="332"/>
      <c r="Z25" s="332"/>
      <c r="AA25" s="332"/>
    </row>
    <row r="26" spans="1:28">
      <c r="G26" s="333"/>
      <c r="H26" s="333"/>
      <c r="I26" s="333"/>
      <c r="J26" s="333"/>
      <c r="K26" s="333"/>
      <c r="L26" s="333"/>
      <c r="M26" s="333"/>
      <c r="U26" s="333"/>
      <c r="V26" s="333"/>
      <c r="W26" s="333"/>
      <c r="X26" s="333"/>
      <c r="Y26" s="333"/>
      <c r="Z26" s="333"/>
      <c r="AA26" s="333"/>
    </row>
    <row r="27" spans="1:28" ht="18.75">
      <c r="D27" s="574" t="s">
        <v>181</v>
      </c>
      <c r="E27" s="574"/>
      <c r="G27" s="538">
        <f>入力シート①!C22</f>
        <v>0</v>
      </c>
      <c r="H27" s="538"/>
      <c r="I27" s="538"/>
      <c r="J27" s="538"/>
      <c r="K27" s="538"/>
      <c r="L27" s="538"/>
      <c r="M27" s="538"/>
      <c r="R27" s="574" t="s">
        <v>181</v>
      </c>
      <c r="S27" s="574"/>
      <c r="U27" s="592">
        <f>入力シート①!C22</f>
        <v>0</v>
      </c>
      <c r="V27" s="592"/>
      <c r="W27" s="592"/>
      <c r="X27" s="592"/>
      <c r="Y27" s="592"/>
      <c r="Z27" s="592"/>
      <c r="AA27" s="592"/>
    </row>
    <row r="28" spans="1:28">
      <c r="C28" s="574"/>
      <c r="D28" s="574"/>
      <c r="E28" s="574"/>
      <c r="F28" s="574"/>
      <c r="H28" s="116"/>
      <c r="I28" s="116"/>
      <c r="J28" s="116"/>
      <c r="K28" s="116"/>
      <c r="L28" s="116"/>
      <c r="M28" s="116"/>
      <c r="Q28" s="574"/>
      <c r="R28" s="574"/>
      <c r="S28" s="574"/>
      <c r="T28" s="574"/>
      <c r="V28" s="116"/>
      <c r="W28" s="116"/>
      <c r="X28" s="116"/>
      <c r="Y28" s="116"/>
      <c r="Z28" s="116"/>
      <c r="AA28" s="116"/>
    </row>
    <row r="29" spans="1:28">
      <c r="C29" s="78"/>
      <c r="D29" s="78"/>
      <c r="E29" s="78"/>
      <c r="F29" s="78"/>
      <c r="Q29" s="78"/>
      <c r="R29" s="78"/>
      <c r="S29" s="78"/>
      <c r="T29" s="78"/>
    </row>
    <row r="31" spans="1:28">
      <c r="A31" s="598" t="s">
        <v>95</v>
      </c>
      <c r="B31" s="598"/>
      <c r="C31" s="83" t="str">
        <f>"選挙管理委員会委員長　"&amp;設定シート!$D$13&amp;"　殿"</f>
        <v>選挙管理委員会委員長　櫻井　正人　殿</v>
      </c>
      <c r="O31" s="599">
        <f>入力シート①!C35</f>
        <v>0</v>
      </c>
      <c r="P31" s="599"/>
      <c r="Q31" s="531" t="s">
        <v>201</v>
      </c>
      <c r="R31" s="531"/>
      <c r="S31" s="531"/>
      <c r="T31" s="531"/>
      <c r="U31" s="531"/>
      <c r="V31" s="531"/>
      <c r="W31" s="531"/>
    </row>
    <row r="34" spans="1:28">
      <c r="A34" s="46" t="s">
        <v>90</v>
      </c>
      <c r="B34" s="90"/>
      <c r="C34" s="46"/>
      <c r="D34" s="46"/>
      <c r="O34" s="46" t="s">
        <v>90</v>
      </c>
      <c r="P34" s="90"/>
      <c r="Q34" s="46"/>
      <c r="R34" s="46"/>
    </row>
    <row r="35" spans="1:28">
      <c r="A35" s="469" t="s">
        <v>491</v>
      </c>
      <c r="B35" s="469"/>
      <c r="C35" s="469"/>
      <c r="D35" s="469"/>
      <c r="E35" s="469"/>
      <c r="F35" s="469"/>
      <c r="G35" s="469"/>
      <c r="H35" s="469"/>
      <c r="I35" s="469"/>
      <c r="J35" s="469"/>
      <c r="K35" s="469"/>
      <c r="L35" s="469"/>
      <c r="M35" s="469"/>
      <c r="N35" s="469"/>
      <c r="O35" s="469" t="s">
        <v>491</v>
      </c>
      <c r="P35" s="469"/>
      <c r="Q35" s="469"/>
      <c r="R35" s="469"/>
      <c r="S35" s="469"/>
      <c r="T35" s="469"/>
      <c r="U35" s="469"/>
      <c r="V35" s="469"/>
      <c r="W35" s="469"/>
      <c r="X35" s="469"/>
      <c r="Y35" s="469"/>
      <c r="Z35" s="469"/>
      <c r="AA35" s="469"/>
      <c r="AB35" s="469"/>
    </row>
    <row r="36" spans="1:28">
      <c r="A36" s="469" t="s">
        <v>492</v>
      </c>
      <c r="B36" s="469"/>
      <c r="C36" s="469"/>
      <c r="D36" s="469"/>
      <c r="E36" s="469"/>
      <c r="F36" s="469"/>
      <c r="G36" s="469"/>
      <c r="H36" s="469"/>
      <c r="I36" s="469"/>
      <c r="J36" s="469"/>
      <c r="K36" s="469"/>
      <c r="L36" s="469"/>
      <c r="M36" s="469"/>
      <c r="N36" s="469"/>
      <c r="O36" s="469" t="s">
        <v>492</v>
      </c>
      <c r="P36" s="469"/>
      <c r="Q36" s="469"/>
      <c r="R36" s="469"/>
      <c r="S36" s="469"/>
      <c r="T36" s="469"/>
      <c r="U36" s="469"/>
      <c r="V36" s="469"/>
      <c r="W36" s="469"/>
      <c r="X36" s="469"/>
      <c r="Y36" s="469"/>
      <c r="Z36" s="469"/>
      <c r="AA36" s="469"/>
      <c r="AB36" s="469"/>
    </row>
    <row r="37" spans="1:28">
      <c r="A37" s="469" t="s">
        <v>493</v>
      </c>
      <c r="B37" s="469"/>
      <c r="C37" s="469"/>
      <c r="D37" s="469"/>
      <c r="E37" s="469"/>
      <c r="F37" s="469"/>
      <c r="G37" s="469"/>
      <c r="H37" s="469"/>
      <c r="I37" s="469"/>
      <c r="J37" s="469"/>
      <c r="K37" s="469"/>
      <c r="L37" s="469"/>
      <c r="M37" s="469"/>
      <c r="N37" s="469"/>
      <c r="O37" s="469" t="s">
        <v>493</v>
      </c>
      <c r="P37" s="469"/>
      <c r="Q37" s="469"/>
      <c r="R37" s="469"/>
      <c r="S37" s="469"/>
      <c r="T37" s="469"/>
      <c r="U37" s="469"/>
      <c r="V37" s="469"/>
      <c r="W37" s="469"/>
      <c r="X37" s="469"/>
      <c r="Y37" s="469"/>
      <c r="Z37" s="469"/>
      <c r="AA37" s="469"/>
      <c r="AB37" s="469"/>
    </row>
    <row r="38" spans="1:28">
      <c r="A38" s="469" t="s">
        <v>494</v>
      </c>
      <c r="B38" s="469"/>
      <c r="C38" s="469"/>
      <c r="D38" s="469"/>
      <c r="E38" s="469"/>
      <c r="F38" s="469"/>
      <c r="G38" s="469"/>
      <c r="H38" s="469"/>
      <c r="I38" s="469"/>
      <c r="J38" s="469"/>
      <c r="K38" s="469"/>
      <c r="L38" s="469"/>
      <c r="M38" s="469"/>
      <c r="N38" s="469"/>
      <c r="O38" s="469" t="s">
        <v>494</v>
      </c>
      <c r="P38" s="469"/>
      <c r="Q38" s="469"/>
      <c r="R38" s="469"/>
      <c r="S38" s="469"/>
      <c r="T38" s="469"/>
      <c r="U38" s="469"/>
      <c r="V38" s="469"/>
      <c r="W38" s="469"/>
      <c r="X38" s="469"/>
      <c r="Y38" s="469"/>
      <c r="Z38" s="469"/>
      <c r="AA38" s="469"/>
      <c r="AB38" s="469"/>
    </row>
    <row r="39" spans="1:28">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row>
    <row r="40" spans="1:28">
      <c r="B40" s="71"/>
      <c r="C40" s="62"/>
      <c r="D40" s="62"/>
      <c r="G40" s="68"/>
      <c r="P40" s="71"/>
      <c r="Q40" s="62"/>
      <c r="R40" s="62"/>
      <c r="U40" s="68"/>
    </row>
  </sheetData>
  <mergeCells count="57">
    <mergeCell ref="A4:N4"/>
    <mergeCell ref="O4:AB4"/>
    <mergeCell ref="A5:N5"/>
    <mergeCell ref="O5:AB5"/>
    <mergeCell ref="A7:N7"/>
    <mergeCell ref="O7:AB7"/>
    <mergeCell ref="A11:D11"/>
    <mergeCell ref="E11:N11"/>
    <mergeCell ref="O11:R11"/>
    <mergeCell ref="S11:AB11"/>
    <mergeCell ref="A12:D12"/>
    <mergeCell ref="E12:N12"/>
    <mergeCell ref="O12:R12"/>
    <mergeCell ref="S12:AB12"/>
    <mergeCell ref="A13:D13"/>
    <mergeCell ref="E13:N13"/>
    <mergeCell ref="O13:R13"/>
    <mergeCell ref="S13:AB13"/>
    <mergeCell ref="A14:D14"/>
    <mergeCell ref="E14:N14"/>
    <mergeCell ref="O14:R14"/>
    <mergeCell ref="S14:AB14"/>
    <mergeCell ref="U24:AA24"/>
    <mergeCell ref="A15:D15"/>
    <mergeCell ref="E15:N15"/>
    <mergeCell ref="O15:R15"/>
    <mergeCell ref="S15:AB15"/>
    <mergeCell ref="A16:D16"/>
    <mergeCell ref="E16:N16"/>
    <mergeCell ref="O16:R16"/>
    <mergeCell ref="S16:AB16"/>
    <mergeCell ref="A18:D18"/>
    <mergeCell ref="O18:R18"/>
    <mergeCell ref="D24:E24"/>
    <mergeCell ref="G24:M24"/>
    <mergeCell ref="R24:S24"/>
    <mergeCell ref="O38:AB38"/>
    <mergeCell ref="A35:N35"/>
    <mergeCell ref="A36:N36"/>
    <mergeCell ref="A37:N37"/>
    <mergeCell ref="A38:N38"/>
    <mergeCell ref="A8:N8"/>
    <mergeCell ref="O8:AB8"/>
    <mergeCell ref="O35:AB35"/>
    <mergeCell ref="O36:AB36"/>
    <mergeCell ref="O37:AB37"/>
    <mergeCell ref="C28:F28"/>
    <mergeCell ref="Q28:T28"/>
    <mergeCell ref="A31:B31"/>
    <mergeCell ref="O31:P31"/>
    <mergeCell ref="C25:F25"/>
    <mergeCell ref="Q25:T25"/>
    <mergeCell ref="D27:E27"/>
    <mergeCell ref="G27:M27"/>
    <mergeCell ref="R27:S27"/>
    <mergeCell ref="Q31:W31"/>
    <mergeCell ref="U27:AA27"/>
  </mergeCells>
  <phoneticPr fontId="1"/>
  <hyperlinks>
    <hyperlink ref="AC1" location="目次!A1" display="目次に戻る" xr:uid="{00000000-0004-0000-12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7"/>
  <sheetViews>
    <sheetView tabSelected="1" workbookViewId="0"/>
  </sheetViews>
  <sheetFormatPr defaultColWidth="12.5" defaultRowHeight="13.5"/>
  <cols>
    <col min="1" max="16" width="13.875" style="64" customWidth="1"/>
    <col min="17" max="16384" width="12.5" style="64"/>
  </cols>
  <sheetData>
    <row r="1" spans="1:16">
      <c r="P1" s="256" t="s">
        <v>621</v>
      </c>
    </row>
    <row r="2" spans="1:16" ht="17.25">
      <c r="A2" s="405" t="s">
        <v>669</v>
      </c>
      <c r="B2" s="405"/>
      <c r="C2" s="405"/>
      <c r="D2" s="405"/>
      <c r="E2" s="405"/>
      <c r="F2" s="405"/>
      <c r="G2" s="405"/>
      <c r="H2" s="405"/>
      <c r="I2" s="405"/>
      <c r="J2" s="405"/>
      <c r="K2" s="405"/>
      <c r="L2" s="405"/>
      <c r="M2" s="405"/>
      <c r="N2" s="405"/>
      <c r="O2" s="405"/>
      <c r="P2" s="405"/>
    </row>
    <row r="3" spans="1:16">
      <c r="B3" s="148"/>
      <c r="C3" s="148"/>
      <c r="D3" s="148"/>
      <c r="E3" s="148"/>
      <c r="F3" s="148"/>
      <c r="G3" s="148"/>
      <c r="H3" s="148"/>
      <c r="I3" s="148"/>
      <c r="J3" s="148"/>
      <c r="K3" s="148"/>
      <c r="P3" s="65" t="s">
        <v>263</v>
      </c>
    </row>
    <row r="4" spans="1:16" s="113" customFormat="1" ht="14.25">
      <c r="A4" s="145" t="s">
        <v>231</v>
      </c>
      <c r="B4" s="150"/>
      <c r="C4" s="150"/>
      <c r="D4" s="150"/>
      <c r="E4" s="150"/>
      <c r="F4" s="150"/>
      <c r="G4" s="150"/>
      <c r="H4" s="150"/>
      <c r="I4" s="150"/>
      <c r="J4" s="150"/>
      <c r="K4" s="150"/>
    </row>
    <row r="5" spans="1:16" s="113" customFormat="1" ht="14.25">
      <c r="A5" s="147" t="s">
        <v>262</v>
      </c>
    </row>
    <row r="6" spans="1:16" s="113" customFormat="1" ht="15" thickBot="1">
      <c r="A6" s="161" t="s">
        <v>264</v>
      </c>
    </row>
    <row r="7" spans="1:16" s="113" customFormat="1" ht="15" thickBot="1">
      <c r="A7" s="113" t="s">
        <v>232</v>
      </c>
      <c r="B7" s="145"/>
      <c r="C7" s="145"/>
      <c r="D7" s="145"/>
      <c r="E7" s="151"/>
      <c r="F7" s="146" t="s">
        <v>233</v>
      </c>
      <c r="G7" s="152"/>
      <c r="H7" s="146" t="s">
        <v>234</v>
      </c>
      <c r="I7" s="153" t="s">
        <v>235</v>
      </c>
      <c r="J7" s="146" t="s">
        <v>260</v>
      </c>
      <c r="K7" s="145"/>
    </row>
    <row r="8" spans="1:16" s="113" customFormat="1" ht="14.25">
      <c r="A8" s="113" t="s">
        <v>236</v>
      </c>
      <c r="B8" s="145"/>
      <c r="C8" s="145"/>
      <c r="D8" s="145"/>
      <c r="E8" s="145"/>
      <c r="G8" s="145"/>
      <c r="I8" s="154"/>
      <c r="K8" s="145"/>
    </row>
    <row r="9" spans="1:16" s="113" customFormat="1" ht="14.25">
      <c r="A9" s="113" t="s">
        <v>268</v>
      </c>
      <c r="B9" s="145"/>
      <c r="C9" s="145"/>
      <c r="D9" s="145"/>
      <c r="E9" s="145"/>
      <c r="G9" s="145"/>
      <c r="I9" s="154"/>
      <c r="K9" s="145"/>
    </row>
    <row r="10" spans="1:16" s="113" customFormat="1" ht="14.25">
      <c r="A10" s="113" t="s">
        <v>238</v>
      </c>
      <c r="B10" s="145"/>
      <c r="C10" s="145"/>
      <c r="D10" s="145"/>
      <c r="E10" s="145"/>
      <c r="F10" s="145"/>
      <c r="G10" s="145"/>
      <c r="H10" s="145"/>
      <c r="I10" s="145"/>
      <c r="J10" s="145"/>
      <c r="K10" s="145"/>
    </row>
    <row r="11" spans="1:16" s="113" customFormat="1" ht="14.25">
      <c r="B11" s="145"/>
      <c r="C11" s="145"/>
      <c r="D11" s="145"/>
      <c r="E11" s="145"/>
      <c r="F11" s="145"/>
      <c r="G11" s="145"/>
      <c r="H11" s="145"/>
      <c r="I11" s="145"/>
      <c r="J11" s="145"/>
      <c r="K11" s="145"/>
    </row>
    <row r="12" spans="1:16" s="113" customFormat="1" ht="14.25">
      <c r="A12" s="145" t="s">
        <v>230</v>
      </c>
      <c r="B12" s="150"/>
      <c r="C12" s="150"/>
      <c r="D12" s="150"/>
      <c r="E12" s="150"/>
      <c r="F12" s="150"/>
      <c r="G12" s="150"/>
      <c r="H12" s="150"/>
      <c r="I12" s="150"/>
      <c r="J12" s="150"/>
      <c r="K12" s="150"/>
    </row>
    <row r="13" spans="1:16" s="113" customFormat="1" ht="14.25">
      <c r="A13" s="113" t="s">
        <v>265</v>
      </c>
    </row>
    <row r="14" spans="1:16" s="113" customFormat="1" ht="14.25">
      <c r="A14" s="113" t="s">
        <v>266</v>
      </c>
    </row>
    <row r="15" spans="1:16" s="113" customFormat="1" ht="14.25">
      <c r="A15" s="113" t="s">
        <v>261</v>
      </c>
      <c r="B15" s="145"/>
      <c r="C15" s="145"/>
      <c r="D15" s="145"/>
      <c r="E15" s="145"/>
      <c r="F15" s="145"/>
      <c r="G15" s="145"/>
      <c r="H15" s="145"/>
      <c r="I15" s="145"/>
      <c r="J15" s="145"/>
      <c r="K15" s="145"/>
    </row>
    <row r="16" spans="1:16" s="113" customFormat="1" ht="14.25">
      <c r="A16" s="113" t="s">
        <v>618</v>
      </c>
      <c r="B16" s="145"/>
      <c r="C16" s="145"/>
      <c r="D16" s="145"/>
      <c r="E16" s="145"/>
      <c r="F16" s="145"/>
      <c r="G16" s="145"/>
      <c r="H16" s="145"/>
      <c r="I16" s="145"/>
      <c r="J16" s="145"/>
      <c r="K16" s="145"/>
    </row>
    <row r="17" spans="1:16" s="113" customFormat="1" ht="14.25">
      <c r="A17" s="113" t="s">
        <v>237</v>
      </c>
      <c r="B17" s="145"/>
      <c r="C17" s="145"/>
      <c r="D17" s="145"/>
      <c r="E17" s="145"/>
      <c r="F17" s="145"/>
      <c r="G17" s="145"/>
      <c r="H17" s="145"/>
      <c r="I17" s="145"/>
      <c r="J17" s="145"/>
      <c r="K17" s="145"/>
    </row>
    <row r="18" spans="1:16" s="113" customFormat="1" ht="14.25">
      <c r="A18" s="113" t="s">
        <v>670</v>
      </c>
      <c r="B18" s="145"/>
      <c r="C18" s="145"/>
      <c r="D18" s="145"/>
      <c r="E18" s="145"/>
      <c r="F18" s="145"/>
      <c r="G18" s="145"/>
      <c r="H18" s="145"/>
      <c r="I18" s="145"/>
      <c r="J18" s="145"/>
      <c r="K18" s="145"/>
    </row>
    <row r="19" spans="1:16" s="113" customFormat="1" ht="14.25">
      <c r="A19" s="113" t="s">
        <v>275</v>
      </c>
      <c r="B19" s="150"/>
      <c r="C19" s="150"/>
      <c r="D19" s="150"/>
      <c r="E19" s="150"/>
      <c r="F19" s="150"/>
      <c r="G19" s="150"/>
      <c r="H19" s="150"/>
      <c r="I19" s="150"/>
      <c r="J19" s="150"/>
      <c r="K19" s="150"/>
    </row>
    <row r="20" spans="1:16" s="113" customFormat="1" ht="14.25">
      <c r="A20" s="113" t="s">
        <v>239</v>
      </c>
      <c r="B20" s="145"/>
      <c r="C20" s="145"/>
      <c r="D20" s="145"/>
      <c r="E20" s="145"/>
      <c r="F20" s="145"/>
      <c r="G20" s="145"/>
      <c r="H20" s="145"/>
      <c r="I20" s="145"/>
      <c r="J20" s="145"/>
      <c r="K20" s="145"/>
    </row>
    <row r="21" spans="1:16" ht="14.25" thickBot="1">
      <c r="A21" s="149"/>
      <c r="P21" s="65" t="s">
        <v>671</v>
      </c>
    </row>
    <row r="22" spans="1:16" ht="14.25" thickBot="1">
      <c r="A22" s="406" t="s">
        <v>259</v>
      </c>
      <c r="B22" s="407"/>
      <c r="C22" s="407"/>
      <c r="D22" s="407"/>
      <c r="E22" s="407"/>
      <c r="F22" s="407"/>
      <c r="G22" s="407"/>
      <c r="H22" s="407"/>
      <c r="I22" s="407"/>
      <c r="J22" s="407"/>
      <c r="K22" s="407"/>
      <c r="L22" s="407"/>
      <c r="M22" s="407"/>
      <c r="N22" s="407"/>
      <c r="O22" s="407"/>
      <c r="P22" s="408"/>
    </row>
    <row r="23" spans="1:16" ht="14.25">
      <c r="A23" s="277" t="s">
        <v>240</v>
      </c>
      <c r="B23" s="415" t="s">
        <v>242</v>
      </c>
      <c r="C23" s="416"/>
      <c r="D23" s="416"/>
      <c r="E23" s="416"/>
      <c r="F23" s="417"/>
      <c r="G23" s="312" t="s">
        <v>560</v>
      </c>
      <c r="H23" s="418" t="s">
        <v>247</v>
      </c>
      <c r="I23" s="419"/>
      <c r="J23" s="419"/>
      <c r="K23" s="420"/>
      <c r="L23" s="279" t="s">
        <v>572</v>
      </c>
      <c r="M23" s="421" t="s">
        <v>252</v>
      </c>
      <c r="N23" s="422"/>
      <c r="O23" s="422"/>
      <c r="P23" s="423"/>
    </row>
    <row r="24" spans="1:16" ht="14.25">
      <c r="A24" s="278" t="s">
        <v>241</v>
      </c>
      <c r="B24" s="427" t="s">
        <v>243</v>
      </c>
      <c r="C24" s="428"/>
      <c r="D24" s="428"/>
      <c r="E24" s="428"/>
      <c r="F24" s="429"/>
      <c r="G24" s="271" t="s">
        <v>561</v>
      </c>
      <c r="H24" s="390" t="s">
        <v>392</v>
      </c>
      <c r="I24" s="391"/>
      <c r="J24" s="391"/>
      <c r="K24" s="392"/>
      <c r="L24" s="273" t="s">
        <v>573</v>
      </c>
      <c r="M24" s="390" t="s">
        <v>253</v>
      </c>
      <c r="N24" s="391"/>
      <c r="O24" s="391"/>
      <c r="P24" s="392"/>
    </row>
    <row r="25" spans="1:16" ht="14.25">
      <c r="A25" s="275" t="s">
        <v>544</v>
      </c>
      <c r="B25" s="412" t="s">
        <v>715</v>
      </c>
      <c r="C25" s="413"/>
      <c r="D25" s="413"/>
      <c r="E25" s="413"/>
      <c r="F25" s="414"/>
      <c r="G25" s="270" t="s">
        <v>562</v>
      </c>
      <c r="H25" s="402" t="s">
        <v>393</v>
      </c>
      <c r="I25" s="403"/>
      <c r="J25" s="403"/>
      <c r="K25" s="404"/>
      <c r="L25" s="273" t="s">
        <v>299</v>
      </c>
      <c r="M25" s="390" t="s">
        <v>301</v>
      </c>
      <c r="N25" s="391"/>
      <c r="O25" s="391"/>
      <c r="P25" s="392"/>
    </row>
    <row r="26" spans="1:16" ht="15.75" customHeight="1">
      <c r="A26" s="276" t="s">
        <v>545</v>
      </c>
      <c r="B26" s="409" t="s">
        <v>716</v>
      </c>
      <c r="C26" s="410"/>
      <c r="D26" s="410"/>
      <c r="E26" s="410"/>
      <c r="F26" s="411"/>
      <c r="G26" s="271" t="s">
        <v>563</v>
      </c>
      <c r="H26" s="399" t="s">
        <v>394</v>
      </c>
      <c r="I26" s="400"/>
      <c r="J26" s="400"/>
      <c r="K26" s="401"/>
      <c r="L26" s="273" t="s">
        <v>73</v>
      </c>
      <c r="M26" s="390" t="s">
        <v>626</v>
      </c>
      <c r="N26" s="391"/>
      <c r="O26" s="391"/>
      <c r="P26" s="392"/>
    </row>
    <row r="27" spans="1:16" ht="14.25">
      <c r="A27" s="275" t="s">
        <v>546</v>
      </c>
      <c r="B27" s="412" t="s">
        <v>244</v>
      </c>
      <c r="C27" s="413"/>
      <c r="D27" s="413"/>
      <c r="E27" s="413"/>
      <c r="F27" s="414"/>
      <c r="G27" s="270" t="s">
        <v>564</v>
      </c>
      <c r="H27" s="402" t="s">
        <v>395</v>
      </c>
      <c r="I27" s="403"/>
      <c r="J27" s="403"/>
      <c r="K27" s="404"/>
      <c r="L27" s="273" t="s">
        <v>74</v>
      </c>
      <c r="M27" s="390" t="s">
        <v>628</v>
      </c>
      <c r="N27" s="391"/>
      <c r="O27" s="391"/>
      <c r="P27" s="392"/>
    </row>
    <row r="28" spans="1:16" ht="14.25">
      <c r="A28" s="275" t="s">
        <v>547</v>
      </c>
      <c r="B28" s="412" t="s">
        <v>478</v>
      </c>
      <c r="C28" s="413"/>
      <c r="D28" s="413"/>
      <c r="E28" s="413"/>
      <c r="F28" s="414"/>
      <c r="G28" s="270" t="s">
        <v>565</v>
      </c>
      <c r="H28" s="396" t="s">
        <v>300</v>
      </c>
      <c r="I28" s="397"/>
      <c r="J28" s="397"/>
      <c r="K28" s="398"/>
      <c r="L28" s="273" t="s">
        <v>667</v>
      </c>
      <c r="M28" s="390" t="s">
        <v>637</v>
      </c>
      <c r="N28" s="391"/>
      <c r="O28" s="391"/>
      <c r="P28" s="392"/>
    </row>
    <row r="29" spans="1:16" ht="14.25">
      <c r="A29" s="276" t="s">
        <v>548</v>
      </c>
      <c r="B29" s="409" t="s">
        <v>298</v>
      </c>
      <c r="C29" s="410"/>
      <c r="D29" s="410"/>
      <c r="E29" s="410"/>
      <c r="F29" s="411"/>
      <c r="G29" s="272" t="s">
        <v>566</v>
      </c>
      <c r="H29" s="396" t="s">
        <v>567</v>
      </c>
      <c r="I29" s="397"/>
      <c r="J29" s="397"/>
      <c r="K29" s="398"/>
      <c r="L29" s="273" t="s">
        <v>668</v>
      </c>
      <c r="M29" s="390" t="s">
        <v>639</v>
      </c>
      <c r="N29" s="391"/>
      <c r="O29" s="391"/>
      <c r="P29" s="392"/>
    </row>
    <row r="30" spans="1:16" ht="14.25">
      <c r="A30" s="275" t="s">
        <v>549</v>
      </c>
      <c r="B30" s="412" t="s">
        <v>245</v>
      </c>
      <c r="C30" s="413"/>
      <c r="D30" s="413"/>
      <c r="E30" s="413"/>
      <c r="F30" s="414"/>
      <c r="G30" s="271" t="s">
        <v>297</v>
      </c>
      <c r="H30" s="390" t="s">
        <v>248</v>
      </c>
      <c r="I30" s="391"/>
      <c r="J30" s="391"/>
      <c r="K30" s="392"/>
      <c r="L30" s="269" t="s">
        <v>254</v>
      </c>
      <c r="M30" s="393" t="s">
        <v>672</v>
      </c>
      <c r="N30" s="394"/>
      <c r="O30" s="394"/>
      <c r="P30" s="395"/>
    </row>
    <row r="31" spans="1:16" ht="14.25">
      <c r="A31" s="275" t="s">
        <v>551</v>
      </c>
      <c r="B31" s="412" t="s">
        <v>550</v>
      </c>
      <c r="C31" s="413"/>
      <c r="D31" s="413"/>
      <c r="E31" s="413"/>
      <c r="F31" s="414"/>
      <c r="G31" s="271" t="s">
        <v>72</v>
      </c>
      <c r="H31" s="390" t="s">
        <v>246</v>
      </c>
      <c r="I31" s="391"/>
      <c r="J31" s="391"/>
      <c r="K31" s="392"/>
      <c r="L31" s="269" t="s">
        <v>255</v>
      </c>
      <c r="M31" s="393" t="s">
        <v>421</v>
      </c>
      <c r="N31" s="394"/>
      <c r="O31" s="394"/>
      <c r="P31" s="395"/>
    </row>
    <row r="32" spans="1:16" ht="14.25">
      <c r="A32" s="275" t="s">
        <v>552</v>
      </c>
      <c r="B32" s="412" t="s">
        <v>553</v>
      </c>
      <c r="C32" s="413"/>
      <c r="D32" s="413"/>
      <c r="E32" s="413"/>
      <c r="F32" s="414"/>
      <c r="G32" s="273" t="s">
        <v>568</v>
      </c>
      <c r="H32" s="390" t="s">
        <v>249</v>
      </c>
      <c r="I32" s="391"/>
      <c r="J32" s="391"/>
      <c r="K32" s="392"/>
      <c r="L32" s="269" t="s">
        <v>256</v>
      </c>
      <c r="M32" s="393" t="s">
        <v>422</v>
      </c>
      <c r="N32" s="394"/>
      <c r="O32" s="394"/>
      <c r="P32" s="395"/>
    </row>
    <row r="33" spans="1:16" ht="14.25">
      <c r="A33" s="276" t="s">
        <v>554</v>
      </c>
      <c r="B33" s="433" t="s">
        <v>555</v>
      </c>
      <c r="C33" s="434"/>
      <c r="D33" s="434"/>
      <c r="E33" s="434"/>
      <c r="F33" s="435"/>
      <c r="G33" s="348" t="s">
        <v>569</v>
      </c>
      <c r="H33" s="430" t="s">
        <v>246</v>
      </c>
      <c r="I33" s="431"/>
      <c r="J33" s="431"/>
      <c r="K33" s="432"/>
      <c r="L33" s="269" t="s">
        <v>420</v>
      </c>
      <c r="M33" s="393" t="s">
        <v>257</v>
      </c>
      <c r="N33" s="394"/>
      <c r="O33" s="394"/>
      <c r="P33" s="395"/>
    </row>
    <row r="34" spans="1:16" ht="14.25">
      <c r="A34" s="346" t="s">
        <v>556</v>
      </c>
      <c r="B34" s="438" t="s">
        <v>559</v>
      </c>
      <c r="C34" s="439"/>
      <c r="D34" s="439"/>
      <c r="E34" s="439"/>
      <c r="F34" s="440"/>
      <c r="G34" s="348" t="s">
        <v>570</v>
      </c>
      <c r="H34" s="430" t="s">
        <v>250</v>
      </c>
      <c r="I34" s="431"/>
      <c r="J34" s="431"/>
      <c r="K34" s="432"/>
      <c r="L34" s="368" t="s">
        <v>574</v>
      </c>
      <c r="M34" s="387" t="s">
        <v>423</v>
      </c>
      <c r="N34" s="388"/>
      <c r="O34" s="388"/>
      <c r="P34" s="389"/>
    </row>
    <row r="35" spans="1:16" ht="15" thickBot="1">
      <c r="A35" s="347" t="s">
        <v>557</v>
      </c>
      <c r="B35" s="436" t="s">
        <v>558</v>
      </c>
      <c r="C35" s="437"/>
      <c r="D35" s="437"/>
      <c r="E35" s="437"/>
      <c r="F35" s="437"/>
      <c r="G35" s="274" t="s">
        <v>571</v>
      </c>
      <c r="H35" s="424" t="s">
        <v>251</v>
      </c>
      <c r="I35" s="425"/>
      <c r="J35" s="425"/>
      <c r="K35" s="426"/>
      <c r="L35" s="369"/>
      <c r="M35" s="384"/>
      <c r="N35" s="385"/>
      <c r="O35" s="385"/>
      <c r="P35" s="386"/>
    </row>
    <row r="36" spans="1:16">
      <c r="A36" s="244"/>
      <c r="G36" s="244"/>
      <c r="L36" s="244"/>
    </row>
    <row r="37" spans="1:16" ht="14.25">
      <c r="A37" s="140" t="s">
        <v>258</v>
      </c>
      <c r="B37" s="119"/>
      <c r="C37" s="119"/>
      <c r="D37" s="119"/>
      <c r="E37" s="119"/>
      <c r="F37" s="119"/>
    </row>
  </sheetData>
  <mergeCells count="41">
    <mergeCell ref="H35:K35"/>
    <mergeCell ref="B26:F26"/>
    <mergeCell ref="B27:F27"/>
    <mergeCell ref="B24:F24"/>
    <mergeCell ref="H34:K34"/>
    <mergeCell ref="B33:F33"/>
    <mergeCell ref="B32:F32"/>
    <mergeCell ref="B25:F25"/>
    <mergeCell ref="B35:F35"/>
    <mergeCell ref="B34:F34"/>
    <mergeCell ref="H33:K33"/>
    <mergeCell ref="A2:P2"/>
    <mergeCell ref="A22:P22"/>
    <mergeCell ref="H28:K28"/>
    <mergeCell ref="H32:K32"/>
    <mergeCell ref="B29:F29"/>
    <mergeCell ref="B28:F28"/>
    <mergeCell ref="B30:F30"/>
    <mergeCell ref="B23:F23"/>
    <mergeCell ref="B31:F31"/>
    <mergeCell ref="M25:P25"/>
    <mergeCell ref="M32:P32"/>
    <mergeCell ref="H23:K23"/>
    <mergeCell ref="H24:K24"/>
    <mergeCell ref="H25:K25"/>
    <mergeCell ref="M23:P23"/>
    <mergeCell ref="M24:P24"/>
    <mergeCell ref="M26:P26"/>
    <mergeCell ref="M27:P27"/>
    <mergeCell ref="H29:K29"/>
    <mergeCell ref="M31:P31"/>
    <mergeCell ref="H30:K30"/>
    <mergeCell ref="H31:K31"/>
    <mergeCell ref="H26:K26"/>
    <mergeCell ref="H27:K27"/>
    <mergeCell ref="M35:P35"/>
    <mergeCell ref="M34:P34"/>
    <mergeCell ref="M28:P28"/>
    <mergeCell ref="M29:P29"/>
    <mergeCell ref="M30:P30"/>
    <mergeCell ref="M33:P33"/>
  </mergeCells>
  <phoneticPr fontId="1"/>
  <hyperlinks>
    <hyperlink ref="A23" location="入力シート①!A1" display="入力シート①" xr:uid="{00000000-0004-0000-0100-000000000000}"/>
    <hyperlink ref="A24" location="入力シート②!A1" display="入力シート②" xr:uid="{00000000-0004-0000-0100-000001000000}"/>
    <hyperlink ref="A25" location="様式1!A1" display="様式1" xr:uid="{00000000-0004-0000-0100-000002000000}"/>
    <hyperlink ref="A26" location="様式２!A1" display="様式2" xr:uid="{00000000-0004-0000-0100-000003000000}"/>
    <hyperlink ref="A27" location="様式3!A1" display="様式3" xr:uid="{00000000-0004-0000-0100-000004000000}"/>
    <hyperlink ref="A28" location="様式4!A1" display="様式4" xr:uid="{00000000-0004-0000-0100-000005000000}"/>
    <hyperlink ref="A29" location="様式5!A1" display="様式5" xr:uid="{00000000-0004-0000-0100-000006000000}"/>
    <hyperlink ref="A30" location="様式6!A1" display="様式6" xr:uid="{00000000-0004-0000-0100-000007000000}"/>
    <hyperlink ref="A31" location="様式7!A1" display="様式7" xr:uid="{00000000-0004-0000-0100-000008000000}"/>
    <hyperlink ref="A32" location="'様式8（候）'!A1" display="様式8（候）" xr:uid="{00000000-0004-0000-0100-000009000000}"/>
    <hyperlink ref="A33" location="'様式8（推）'!A1" display="様式8（推）" xr:uid="{00000000-0004-0000-0100-00000A000000}"/>
    <hyperlink ref="A34" location="'様式9 (候）'!A1" display="様式9（候）" xr:uid="{00000000-0004-0000-0100-00000B000000}"/>
    <hyperlink ref="A35" location="'様式9（推）'!A1" display="様式9（推）" xr:uid="{00000000-0004-0000-0100-00000C000000}"/>
    <hyperlink ref="G23" location="様式10!A1" display="様式10" xr:uid="{00000000-0004-0000-0100-00000D000000}"/>
    <hyperlink ref="G28" location="様式13!A1" display="様式13" xr:uid="{00000000-0004-0000-0100-00000E000000}"/>
    <hyperlink ref="G30" location="様式15!A1" display="様式15" xr:uid="{00000000-0004-0000-0100-00000F000000}"/>
    <hyperlink ref="G31" location="様式16!A1" display="様式16" xr:uid="{00000000-0004-0000-0100-000010000000}"/>
    <hyperlink ref="G32" location="様式17!A1" display="様式17" xr:uid="{00000000-0004-0000-0100-000011000000}"/>
    <hyperlink ref="G33" location="様式18!A1" display="様式18" xr:uid="{00000000-0004-0000-0100-000012000000}"/>
    <hyperlink ref="G24" location="'様式11（候）'!A1" display="様式11（候）" xr:uid="{00000000-0004-0000-0100-000013000000}"/>
    <hyperlink ref="G25" location="'様式11（推）'!A1" display="様式11（推）" xr:uid="{00000000-0004-0000-0100-000014000000}"/>
    <hyperlink ref="G26" location="'様式12（候）'!A1" display="様式12（候）" xr:uid="{00000000-0004-0000-0100-000015000000}"/>
    <hyperlink ref="G27" location="'様式12（推）'!A1" display="様式12（推）" xr:uid="{00000000-0004-0000-0100-000016000000}"/>
    <hyperlink ref="G29" location="様式14!A1" display="様式14" xr:uid="{00000000-0004-0000-0100-000017000000}"/>
    <hyperlink ref="G34" location="様式19!A1" display="様式19" xr:uid="{00000000-0004-0000-0100-000018000000}"/>
    <hyperlink ref="G35" location="様式20!A1" display="様式20" xr:uid="{00000000-0004-0000-0100-000019000000}"/>
    <hyperlink ref="L23" location="様式21!A1" display="様式21" xr:uid="{00000000-0004-0000-0100-00001A000000}"/>
    <hyperlink ref="L24" location="様式22!A1" display="様式22" xr:uid="{00000000-0004-0000-0100-00001B000000}"/>
    <hyperlink ref="L25" location="様式23!A1" display="様式23" xr:uid="{00000000-0004-0000-0100-00001C000000}"/>
    <hyperlink ref="L26" location="様式24!A1" display="様式24" xr:uid="{00000000-0004-0000-0100-00001D000000}"/>
    <hyperlink ref="L27" location="様式25!A1" display="様式25" xr:uid="{00000000-0004-0000-0100-00001E000000}"/>
    <hyperlink ref="L30" location="参考様式1!A1" display="参考様式1" xr:uid="{00000000-0004-0000-0100-00001F000000}"/>
    <hyperlink ref="L31" location="参考様式2!A1" display="参考様式2" xr:uid="{00000000-0004-0000-0100-000020000000}"/>
    <hyperlink ref="L32" location="参考様式3!A1" display="参考様式3" xr:uid="{00000000-0004-0000-0100-000021000000}"/>
    <hyperlink ref="L33" location="参考様式4!A1" display="参考様式4" xr:uid="{00000000-0004-0000-0100-000022000000}"/>
    <hyperlink ref="L34" location="参考様式5!A1" display="参考様式5" xr:uid="{00000000-0004-0000-0100-000023000000}"/>
    <hyperlink ref="L28" location="様式26!A1" display="様式26" xr:uid="{00000000-0004-0000-0100-000024000000}"/>
    <hyperlink ref="L29" location="様式27!A1" display="様式27" xr:uid="{00000000-0004-0000-0100-000025000000}"/>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42"/>
  <sheetViews>
    <sheetView view="pageBreakPreview" topLeftCell="A10" zoomScale="55" zoomScaleNormal="100" zoomScaleSheetLayoutView="55" workbookViewId="0">
      <selection activeCell="O33" sqref="O33:P33"/>
    </sheetView>
  </sheetViews>
  <sheetFormatPr defaultColWidth="5.875" defaultRowHeight="14.2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495</v>
      </c>
      <c r="AB1" s="66" t="s">
        <v>496</v>
      </c>
      <c r="AP1" s="66" t="s">
        <v>498</v>
      </c>
      <c r="AQ1" s="243" t="s">
        <v>363</v>
      </c>
    </row>
    <row r="3" spans="1:43" ht="28.5">
      <c r="A3" s="528" t="s">
        <v>381</v>
      </c>
      <c r="B3" s="528"/>
      <c r="C3" s="528"/>
      <c r="D3" s="528"/>
      <c r="E3" s="528"/>
      <c r="F3" s="528"/>
      <c r="G3" s="528"/>
      <c r="H3" s="528"/>
      <c r="I3" s="528"/>
      <c r="J3" s="528"/>
      <c r="K3" s="528"/>
      <c r="L3" s="528"/>
      <c r="M3" s="528"/>
      <c r="N3" s="528"/>
      <c r="O3" s="528" t="s">
        <v>381</v>
      </c>
      <c r="P3" s="528"/>
      <c r="Q3" s="528"/>
      <c r="R3" s="528"/>
      <c r="S3" s="528"/>
      <c r="T3" s="528"/>
      <c r="U3" s="528"/>
      <c r="V3" s="528"/>
      <c r="W3" s="528"/>
      <c r="X3" s="528"/>
      <c r="Y3" s="528"/>
      <c r="Z3" s="528"/>
      <c r="AA3" s="528"/>
      <c r="AB3" s="528"/>
      <c r="AC3" s="528" t="s">
        <v>381</v>
      </c>
      <c r="AD3" s="528"/>
      <c r="AE3" s="528"/>
      <c r="AF3" s="528"/>
      <c r="AG3" s="528"/>
      <c r="AH3" s="528"/>
      <c r="AI3" s="528"/>
      <c r="AJ3" s="528"/>
      <c r="AK3" s="528"/>
      <c r="AL3" s="528"/>
      <c r="AM3" s="528"/>
      <c r="AN3" s="528"/>
      <c r="AO3" s="528"/>
      <c r="AP3" s="528"/>
    </row>
    <row r="4" spans="1:43">
      <c r="A4" s="536" t="s">
        <v>70</v>
      </c>
      <c r="B4" s="536"/>
      <c r="C4" s="536"/>
      <c r="D4" s="536"/>
      <c r="E4" s="536"/>
      <c r="F4" s="536"/>
      <c r="G4" s="536"/>
      <c r="H4" s="536"/>
      <c r="I4" s="536"/>
      <c r="J4" s="536"/>
      <c r="K4" s="536"/>
      <c r="L4" s="536"/>
      <c r="M4" s="536"/>
      <c r="N4" s="536"/>
      <c r="O4" s="536" t="s">
        <v>382</v>
      </c>
      <c r="P4" s="536"/>
      <c r="Q4" s="536"/>
      <c r="R4" s="536"/>
      <c r="S4" s="536"/>
      <c r="T4" s="536"/>
      <c r="U4" s="536"/>
      <c r="V4" s="536"/>
      <c r="W4" s="536"/>
      <c r="X4" s="536"/>
      <c r="Y4" s="536"/>
      <c r="Z4" s="536"/>
      <c r="AA4" s="536"/>
      <c r="AB4" s="536"/>
      <c r="AC4" s="536" t="s">
        <v>383</v>
      </c>
      <c r="AD4" s="536"/>
      <c r="AE4" s="536"/>
      <c r="AF4" s="536"/>
      <c r="AG4" s="536"/>
      <c r="AH4" s="536"/>
      <c r="AI4" s="536"/>
      <c r="AJ4" s="536"/>
      <c r="AK4" s="536"/>
      <c r="AL4" s="536"/>
      <c r="AM4" s="536"/>
      <c r="AN4" s="536"/>
      <c r="AO4" s="536"/>
      <c r="AP4" s="536"/>
    </row>
    <row r="6" spans="1:43" ht="28.5" customHeight="1">
      <c r="A6" s="565" t="s">
        <v>186</v>
      </c>
      <c r="B6" s="566"/>
      <c r="C6" s="567"/>
      <c r="D6" s="121" t="s">
        <v>84</v>
      </c>
      <c r="E6" s="601">
        <f>入力シート①!C43</f>
        <v>0</v>
      </c>
      <c r="F6" s="601"/>
      <c r="G6" s="601"/>
      <c r="H6" s="601"/>
      <c r="I6" s="601"/>
      <c r="J6" s="601"/>
      <c r="K6" s="601"/>
      <c r="L6" s="601"/>
      <c r="M6" s="601"/>
      <c r="N6" s="601"/>
      <c r="O6" s="565" t="s">
        <v>186</v>
      </c>
      <c r="P6" s="566"/>
      <c r="Q6" s="567"/>
      <c r="R6" s="121" t="s">
        <v>84</v>
      </c>
      <c r="S6" s="601">
        <f>入力シート①!C43</f>
        <v>0</v>
      </c>
      <c r="T6" s="601"/>
      <c r="U6" s="601"/>
      <c r="V6" s="601"/>
      <c r="W6" s="601"/>
      <c r="X6" s="601"/>
      <c r="Y6" s="601"/>
      <c r="Z6" s="601"/>
      <c r="AA6" s="601"/>
      <c r="AB6" s="601"/>
      <c r="AC6" s="565" t="s">
        <v>186</v>
      </c>
      <c r="AD6" s="566"/>
      <c r="AE6" s="567"/>
      <c r="AF6" s="121" t="s">
        <v>84</v>
      </c>
      <c r="AG6" s="601">
        <f>入力シート①!C43</f>
        <v>0</v>
      </c>
      <c r="AH6" s="601"/>
      <c r="AI6" s="601"/>
      <c r="AJ6" s="601"/>
      <c r="AK6" s="601"/>
      <c r="AL6" s="601"/>
      <c r="AM6" s="601"/>
      <c r="AN6" s="601"/>
      <c r="AO6" s="601"/>
      <c r="AP6" s="601"/>
    </row>
    <row r="7" spans="1:43" ht="28.5" customHeight="1">
      <c r="A7" s="568"/>
      <c r="B7" s="569"/>
      <c r="C7" s="570"/>
      <c r="D7" s="123" t="s">
        <v>85</v>
      </c>
      <c r="E7" s="600">
        <f>入力シート①!C36</f>
        <v>0</v>
      </c>
      <c r="F7" s="600"/>
      <c r="G7" s="600"/>
      <c r="H7" s="600"/>
      <c r="I7" s="600"/>
      <c r="J7" s="600"/>
      <c r="K7" s="600"/>
      <c r="L7" s="600"/>
      <c r="M7" s="600"/>
      <c r="N7" s="600"/>
      <c r="O7" s="568"/>
      <c r="P7" s="569"/>
      <c r="Q7" s="570"/>
      <c r="R7" s="123" t="s">
        <v>85</v>
      </c>
      <c r="S7" s="600">
        <f>入力シート①!C36</f>
        <v>0</v>
      </c>
      <c r="T7" s="600"/>
      <c r="U7" s="600"/>
      <c r="V7" s="600"/>
      <c r="W7" s="600"/>
      <c r="X7" s="600"/>
      <c r="Y7" s="600"/>
      <c r="Z7" s="600"/>
      <c r="AA7" s="600"/>
      <c r="AB7" s="600"/>
      <c r="AC7" s="568"/>
      <c r="AD7" s="569"/>
      <c r="AE7" s="570"/>
      <c r="AF7" s="123" t="s">
        <v>85</v>
      </c>
      <c r="AG7" s="600">
        <f>入力シート①!C36</f>
        <v>0</v>
      </c>
      <c r="AH7" s="600"/>
      <c r="AI7" s="600"/>
      <c r="AJ7" s="600"/>
      <c r="AK7" s="600"/>
      <c r="AL7" s="600"/>
      <c r="AM7" s="600"/>
      <c r="AN7" s="600"/>
      <c r="AO7" s="600"/>
      <c r="AP7" s="600"/>
    </row>
    <row r="8" spans="1:43" ht="28.5" customHeight="1">
      <c r="A8" s="565" t="s">
        <v>187</v>
      </c>
      <c r="B8" s="566"/>
      <c r="C8" s="567"/>
      <c r="D8" s="121" t="s">
        <v>84</v>
      </c>
      <c r="E8" s="601">
        <f>入力シート①!C44</f>
        <v>0</v>
      </c>
      <c r="F8" s="601"/>
      <c r="G8" s="601"/>
      <c r="H8" s="601"/>
      <c r="I8" s="601"/>
      <c r="J8" s="601"/>
      <c r="K8" s="601"/>
      <c r="L8" s="601"/>
      <c r="M8" s="601"/>
      <c r="N8" s="601"/>
      <c r="O8" s="565" t="s">
        <v>187</v>
      </c>
      <c r="P8" s="566"/>
      <c r="Q8" s="567"/>
      <c r="R8" s="121" t="s">
        <v>84</v>
      </c>
      <c r="S8" s="601">
        <f>入力シート①!C44</f>
        <v>0</v>
      </c>
      <c r="T8" s="601"/>
      <c r="U8" s="601"/>
      <c r="V8" s="601"/>
      <c r="W8" s="601"/>
      <c r="X8" s="601"/>
      <c r="Y8" s="601"/>
      <c r="Z8" s="601"/>
      <c r="AA8" s="601"/>
      <c r="AB8" s="601"/>
      <c r="AC8" s="565" t="s">
        <v>187</v>
      </c>
      <c r="AD8" s="566"/>
      <c r="AE8" s="567"/>
      <c r="AF8" s="121" t="s">
        <v>84</v>
      </c>
      <c r="AG8" s="601">
        <f>入力シート①!C44</f>
        <v>0</v>
      </c>
      <c r="AH8" s="601"/>
      <c r="AI8" s="601"/>
      <c r="AJ8" s="601"/>
      <c r="AK8" s="601"/>
      <c r="AL8" s="601"/>
      <c r="AM8" s="601"/>
      <c r="AN8" s="601"/>
      <c r="AO8" s="601"/>
      <c r="AP8" s="601"/>
    </row>
    <row r="9" spans="1:43" ht="28.5" customHeight="1">
      <c r="A9" s="568"/>
      <c r="B9" s="569"/>
      <c r="C9" s="570"/>
      <c r="D9" s="123" t="s">
        <v>85</v>
      </c>
      <c r="E9" s="600">
        <f>入力シート①!C37</f>
        <v>0</v>
      </c>
      <c r="F9" s="600"/>
      <c r="G9" s="600"/>
      <c r="H9" s="600"/>
      <c r="I9" s="600"/>
      <c r="J9" s="600"/>
      <c r="K9" s="600"/>
      <c r="L9" s="600"/>
      <c r="M9" s="600"/>
      <c r="N9" s="600"/>
      <c r="O9" s="568"/>
      <c r="P9" s="569"/>
      <c r="Q9" s="570"/>
      <c r="R9" s="123" t="s">
        <v>85</v>
      </c>
      <c r="S9" s="600">
        <f>入力シート①!C37</f>
        <v>0</v>
      </c>
      <c r="T9" s="600"/>
      <c r="U9" s="600"/>
      <c r="V9" s="600"/>
      <c r="W9" s="600"/>
      <c r="X9" s="600"/>
      <c r="Y9" s="600"/>
      <c r="Z9" s="600"/>
      <c r="AA9" s="600"/>
      <c r="AB9" s="600"/>
      <c r="AC9" s="568"/>
      <c r="AD9" s="569"/>
      <c r="AE9" s="570"/>
      <c r="AF9" s="123" t="s">
        <v>85</v>
      </c>
      <c r="AG9" s="600">
        <f>入力シート①!C37</f>
        <v>0</v>
      </c>
      <c r="AH9" s="600"/>
      <c r="AI9" s="600"/>
      <c r="AJ9" s="600"/>
      <c r="AK9" s="600"/>
      <c r="AL9" s="600"/>
      <c r="AM9" s="600"/>
      <c r="AN9" s="600"/>
      <c r="AO9" s="600"/>
      <c r="AP9" s="600"/>
    </row>
    <row r="10" spans="1:43" ht="28.5" customHeight="1">
      <c r="A10" s="565" t="s">
        <v>188</v>
      </c>
      <c r="B10" s="566"/>
      <c r="C10" s="567"/>
      <c r="D10" s="124" t="s">
        <v>84</v>
      </c>
      <c r="E10" s="602">
        <f>入力シート①!C45</f>
        <v>0</v>
      </c>
      <c r="F10" s="602"/>
      <c r="G10" s="602"/>
      <c r="H10" s="602"/>
      <c r="I10" s="602"/>
      <c r="J10" s="602"/>
      <c r="K10" s="602"/>
      <c r="L10" s="602"/>
      <c r="M10" s="602"/>
      <c r="N10" s="602"/>
      <c r="O10" s="565" t="s">
        <v>188</v>
      </c>
      <c r="P10" s="566"/>
      <c r="Q10" s="567"/>
      <c r="R10" s="124" t="s">
        <v>84</v>
      </c>
      <c r="S10" s="602">
        <f>入力シート①!C45</f>
        <v>0</v>
      </c>
      <c r="T10" s="602"/>
      <c r="U10" s="602"/>
      <c r="V10" s="602"/>
      <c r="W10" s="602"/>
      <c r="X10" s="602"/>
      <c r="Y10" s="602"/>
      <c r="Z10" s="602"/>
      <c r="AA10" s="602"/>
      <c r="AB10" s="602"/>
      <c r="AC10" s="565" t="s">
        <v>188</v>
      </c>
      <c r="AD10" s="566"/>
      <c r="AE10" s="567"/>
      <c r="AF10" s="124" t="s">
        <v>84</v>
      </c>
      <c r="AG10" s="602">
        <f>入力シート①!C45</f>
        <v>0</v>
      </c>
      <c r="AH10" s="602"/>
      <c r="AI10" s="602"/>
      <c r="AJ10" s="602"/>
      <c r="AK10" s="602"/>
      <c r="AL10" s="602"/>
      <c r="AM10" s="602"/>
      <c r="AN10" s="602"/>
      <c r="AO10" s="602"/>
      <c r="AP10" s="602"/>
    </row>
    <row r="11" spans="1:43" ht="28.5" customHeight="1">
      <c r="A11" s="568"/>
      <c r="B11" s="569"/>
      <c r="C11" s="570"/>
      <c r="D11" s="122" t="s">
        <v>85</v>
      </c>
      <c r="E11" s="603">
        <f>入力シート①!C38</f>
        <v>0</v>
      </c>
      <c r="F11" s="603"/>
      <c r="G11" s="603"/>
      <c r="H11" s="603"/>
      <c r="I11" s="603"/>
      <c r="J11" s="603"/>
      <c r="K11" s="603"/>
      <c r="L11" s="603"/>
      <c r="M11" s="603"/>
      <c r="N11" s="603"/>
      <c r="O11" s="568"/>
      <c r="P11" s="569"/>
      <c r="Q11" s="570"/>
      <c r="R11" s="122" t="s">
        <v>85</v>
      </c>
      <c r="S11" s="603">
        <f>入力シート①!C38</f>
        <v>0</v>
      </c>
      <c r="T11" s="603"/>
      <c r="U11" s="603"/>
      <c r="V11" s="603"/>
      <c r="W11" s="603"/>
      <c r="X11" s="603"/>
      <c r="Y11" s="603"/>
      <c r="Z11" s="603"/>
      <c r="AA11" s="603"/>
      <c r="AB11" s="603"/>
      <c r="AC11" s="568"/>
      <c r="AD11" s="569"/>
      <c r="AE11" s="570"/>
      <c r="AF11" s="122" t="s">
        <v>85</v>
      </c>
      <c r="AG11" s="603">
        <f>入力シート①!C38</f>
        <v>0</v>
      </c>
      <c r="AH11" s="603"/>
      <c r="AI11" s="603"/>
      <c r="AJ11" s="603"/>
      <c r="AK11" s="603"/>
      <c r="AL11" s="603"/>
      <c r="AM11" s="603"/>
      <c r="AN11" s="603"/>
      <c r="AO11" s="603"/>
      <c r="AP11" s="603"/>
    </row>
    <row r="12" spans="1:43" ht="28.5" customHeight="1">
      <c r="A12" s="593" t="s">
        <v>42</v>
      </c>
      <c r="B12" s="593"/>
      <c r="C12" s="593"/>
      <c r="D12" s="593"/>
      <c r="E12" s="591">
        <f>入力シート①!C41</f>
        <v>0</v>
      </c>
      <c r="F12" s="591"/>
      <c r="G12" s="591"/>
      <c r="H12" s="591"/>
      <c r="I12" s="591"/>
      <c r="J12" s="591"/>
      <c r="K12" s="591"/>
      <c r="L12" s="591"/>
      <c r="M12" s="591"/>
      <c r="N12" s="591"/>
      <c r="O12" s="593" t="s">
        <v>42</v>
      </c>
      <c r="P12" s="593"/>
      <c r="Q12" s="593"/>
      <c r="R12" s="593"/>
      <c r="S12" s="591">
        <f>入力シート①!C41</f>
        <v>0</v>
      </c>
      <c r="T12" s="591"/>
      <c r="U12" s="591"/>
      <c r="V12" s="591"/>
      <c r="W12" s="591"/>
      <c r="X12" s="591"/>
      <c r="Y12" s="591"/>
      <c r="Z12" s="591"/>
      <c r="AA12" s="591"/>
      <c r="AB12" s="591"/>
      <c r="AC12" s="593" t="s">
        <v>42</v>
      </c>
      <c r="AD12" s="593"/>
      <c r="AE12" s="593"/>
      <c r="AF12" s="593"/>
      <c r="AG12" s="591">
        <f>入力シート①!C41</f>
        <v>0</v>
      </c>
      <c r="AH12" s="591"/>
      <c r="AI12" s="591"/>
      <c r="AJ12" s="591"/>
      <c r="AK12" s="591"/>
      <c r="AL12" s="591"/>
      <c r="AM12" s="591"/>
      <c r="AN12" s="591"/>
      <c r="AO12" s="591"/>
      <c r="AP12" s="591"/>
    </row>
    <row r="13" spans="1:43" ht="28.5" customHeight="1">
      <c r="A13" s="596" t="s">
        <v>526</v>
      </c>
      <c r="B13" s="593"/>
      <c r="C13" s="593"/>
      <c r="D13" s="593"/>
      <c r="E13" s="597">
        <f>入力シート①!C12</f>
        <v>0</v>
      </c>
      <c r="F13" s="597"/>
      <c r="G13" s="597"/>
      <c r="H13" s="597"/>
      <c r="I13" s="597"/>
      <c r="J13" s="597"/>
      <c r="K13" s="597"/>
      <c r="L13" s="597"/>
      <c r="M13" s="597"/>
      <c r="N13" s="597"/>
      <c r="O13" s="596" t="s">
        <v>526</v>
      </c>
      <c r="P13" s="593"/>
      <c r="Q13" s="593"/>
      <c r="R13" s="593"/>
      <c r="S13" s="597">
        <f>入力シート①!C12</f>
        <v>0</v>
      </c>
      <c r="T13" s="597"/>
      <c r="U13" s="597"/>
      <c r="V13" s="597"/>
      <c r="W13" s="597"/>
      <c r="X13" s="597"/>
      <c r="Y13" s="597"/>
      <c r="Z13" s="597"/>
      <c r="AA13" s="597"/>
      <c r="AB13" s="597"/>
      <c r="AC13" s="596" t="s">
        <v>526</v>
      </c>
      <c r="AD13" s="593"/>
      <c r="AE13" s="593"/>
      <c r="AF13" s="593"/>
      <c r="AG13" s="597">
        <f>入力シート①!C12</f>
        <v>0</v>
      </c>
      <c r="AH13" s="597"/>
      <c r="AI13" s="597"/>
      <c r="AJ13" s="597"/>
      <c r="AK13" s="597"/>
      <c r="AL13" s="597"/>
      <c r="AM13" s="597"/>
      <c r="AN13" s="597"/>
      <c r="AO13" s="597"/>
      <c r="AP13" s="597"/>
    </row>
    <row r="14" spans="1:43" ht="28.5" customHeight="1">
      <c r="A14" s="593" t="s">
        <v>17</v>
      </c>
      <c r="B14" s="593"/>
      <c r="C14" s="593"/>
      <c r="D14" s="593"/>
      <c r="E14" s="597">
        <f>入力シート①!C12</f>
        <v>0</v>
      </c>
      <c r="F14" s="597"/>
      <c r="G14" s="597"/>
      <c r="H14" s="597"/>
      <c r="I14" s="597"/>
      <c r="J14" s="597"/>
      <c r="K14" s="597"/>
      <c r="L14" s="597"/>
      <c r="M14" s="597"/>
      <c r="N14" s="597"/>
      <c r="O14" s="593" t="s">
        <v>17</v>
      </c>
      <c r="P14" s="593"/>
      <c r="Q14" s="593"/>
      <c r="R14" s="593"/>
      <c r="S14" s="597">
        <f>入力シート①!C12</f>
        <v>0</v>
      </c>
      <c r="T14" s="597"/>
      <c r="U14" s="597"/>
      <c r="V14" s="597"/>
      <c r="W14" s="597"/>
      <c r="X14" s="597"/>
      <c r="Y14" s="597"/>
      <c r="Z14" s="597"/>
      <c r="AA14" s="597"/>
      <c r="AB14" s="597"/>
      <c r="AC14" s="593" t="s">
        <v>17</v>
      </c>
      <c r="AD14" s="593"/>
      <c r="AE14" s="593"/>
      <c r="AF14" s="593"/>
      <c r="AG14" s="597">
        <f>入力シート①!C12</f>
        <v>0</v>
      </c>
      <c r="AH14" s="597"/>
      <c r="AI14" s="597"/>
      <c r="AJ14" s="597"/>
      <c r="AK14" s="597"/>
      <c r="AL14" s="597"/>
      <c r="AM14" s="597"/>
      <c r="AN14" s="597"/>
      <c r="AO14" s="597"/>
      <c r="AP14" s="597"/>
    </row>
    <row r="15" spans="1:43">
      <c r="A15" s="98"/>
      <c r="B15" s="98"/>
      <c r="C15" s="98"/>
      <c r="D15" s="98"/>
      <c r="E15" s="50"/>
      <c r="F15" s="50"/>
      <c r="G15" s="50"/>
      <c r="H15" s="50"/>
      <c r="I15" s="50"/>
      <c r="J15" s="50"/>
      <c r="K15" s="50"/>
      <c r="L15" s="50"/>
      <c r="M15" s="50"/>
      <c r="N15" s="65" t="s">
        <v>723</v>
      </c>
      <c r="O15" s="98"/>
      <c r="P15" s="98"/>
      <c r="Q15" s="98"/>
      <c r="R15" s="98"/>
      <c r="S15" s="50"/>
      <c r="T15" s="50"/>
      <c r="U15" s="50"/>
      <c r="V15" s="50"/>
      <c r="W15" s="50"/>
      <c r="X15" s="50"/>
      <c r="Y15" s="50"/>
      <c r="Z15" s="50"/>
      <c r="AA15" s="50"/>
      <c r="AB15" s="65" t="s">
        <v>723</v>
      </c>
      <c r="AC15" s="98"/>
      <c r="AD15" s="98"/>
      <c r="AE15" s="98"/>
      <c r="AF15" s="98"/>
      <c r="AG15" s="50"/>
      <c r="AH15" s="50"/>
      <c r="AI15" s="50"/>
      <c r="AJ15" s="50"/>
      <c r="AK15" s="50"/>
      <c r="AL15" s="50"/>
      <c r="AM15" s="50"/>
      <c r="AN15" s="50"/>
      <c r="AO15" s="50"/>
      <c r="AP15" s="65" t="s">
        <v>723</v>
      </c>
    </row>
    <row r="16" spans="1:43" s="372" customFormat="1">
      <c r="A16" s="370"/>
      <c r="B16" s="370"/>
      <c r="C16" s="370"/>
      <c r="D16" s="370"/>
      <c r="E16" s="371"/>
      <c r="F16" s="371"/>
      <c r="G16" s="371"/>
      <c r="H16" s="371"/>
      <c r="I16" s="371"/>
      <c r="J16" s="371"/>
      <c r="K16" s="371"/>
      <c r="L16" s="371"/>
      <c r="M16" s="371"/>
      <c r="N16" s="65"/>
      <c r="O16" s="370"/>
      <c r="P16" s="370"/>
      <c r="Q16" s="370"/>
      <c r="R16" s="370"/>
      <c r="S16" s="371"/>
      <c r="T16" s="371"/>
      <c r="U16" s="371"/>
      <c r="V16" s="371"/>
      <c r="W16" s="371"/>
      <c r="X16" s="371"/>
      <c r="Y16" s="371"/>
      <c r="Z16" s="371"/>
      <c r="AA16" s="371"/>
      <c r="AB16" s="65"/>
      <c r="AC16" s="370"/>
      <c r="AD16" s="370"/>
      <c r="AE16" s="370"/>
      <c r="AF16" s="370"/>
      <c r="AG16" s="371"/>
      <c r="AH16" s="371"/>
      <c r="AI16" s="371"/>
      <c r="AJ16" s="371"/>
      <c r="AK16" s="371"/>
      <c r="AL16" s="371"/>
      <c r="AM16" s="371"/>
      <c r="AN16" s="371"/>
      <c r="AO16" s="371"/>
      <c r="AP16" s="65"/>
    </row>
    <row r="17" spans="1:42" ht="15.75" customHeight="1">
      <c r="A17" s="530" t="str">
        <f>"　"&amp;設定シート!$F$6&amp;"執行の"&amp;設定シート!$D$4&amp;入力シート①!$C$6</f>
        <v>　令和8年4月5日執行の宮城県議会議員補欠選挙亘理選挙区</v>
      </c>
      <c r="B17" s="530"/>
      <c r="C17" s="530"/>
      <c r="D17" s="530"/>
      <c r="E17" s="530"/>
      <c r="F17" s="530"/>
      <c r="G17" s="530"/>
      <c r="H17" s="530"/>
      <c r="I17" s="530"/>
      <c r="J17" s="530"/>
      <c r="K17" s="530"/>
      <c r="L17" s="530"/>
      <c r="M17" s="530"/>
      <c r="N17" s="530"/>
      <c r="O17" s="530" t="str">
        <f>"　"&amp;設定シート!$F$6&amp;"執行の"&amp;設定シート!$D$4&amp;入力シート①!$C$6</f>
        <v>　令和8年4月5日執行の宮城県議会議員補欠選挙亘理選挙区</v>
      </c>
      <c r="P17" s="530"/>
      <c r="Q17" s="530"/>
      <c r="R17" s="530"/>
      <c r="S17" s="530"/>
      <c r="T17" s="530"/>
      <c r="U17" s="530"/>
      <c r="V17" s="530"/>
      <c r="W17" s="530"/>
      <c r="X17" s="530"/>
      <c r="Y17" s="530"/>
      <c r="Z17" s="530"/>
      <c r="AA17" s="530"/>
      <c r="AB17" s="530"/>
      <c r="AC17" s="530" t="str">
        <f>"　"&amp;設定シート!$F$6&amp;"執行の"&amp;設定シート!$D$4&amp;入力シート①!$C$6</f>
        <v>　令和8年4月5日執行の宮城県議会議員補欠選挙亘理選挙区</v>
      </c>
      <c r="AD17" s="530"/>
      <c r="AE17" s="530"/>
      <c r="AF17" s="530"/>
      <c r="AG17" s="530"/>
      <c r="AH17" s="530"/>
      <c r="AI17" s="530"/>
      <c r="AJ17" s="530"/>
      <c r="AK17" s="530"/>
      <c r="AL17" s="530"/>
      <c r="AM17" s="530"/>
      <c r="AN17" s="530"/>
      <c r="AO17" s="530"/>
      <c r="AP17" s="530"/>
    </row>
    <row r="18" spans="1:42">
      <c r="A18" s="525" t="s">
        <v>692</v>
      </c>
      <c r="B18" s="525"/>
      <c r="C18" s="525"/>
      <c r="D18" s="525"/>
      <c r="E18" s="525"/>
      <c r="F18" s="525"/>
      <c r="G18" s="525"/>
      <c r="H18" s="525"/>
      <c r="I18" s="525"/>
      <c r="J18" s="525"/>
      <c r="K18" s="525"/>
      <c r="L18" s="525"/>
      <c r="M18" s="525"/>
      <c r="N18" s="525"/>
      <c r="O18" s="525" t="s">
        <v>692</v>
      </c>
      <c r="P18" s="525"/>
      <c r="Q18" s="525"/>
      <c r="R18" s="525"/>
      <c r="S18" s="525"/>
      <c r="T18" s="525"/>
      <c r="U18" s="525"/>
      <c r="V18" s="525"/>
      <c r="W18" s="525"/>
      <c r="X18" s="525"/>
      <c r="Y18" s="525"/>
      <c r="Z18" s="525"/>
      <c r="AA18" s="525"/>
      <c r="AB18" s="525"/>
      <c r="AC18" s="525" t="s">
        <v>692</v>
      </c>
      <c r="AD18" s="525"/>
      <c r="AE18" s="525"/>
      <c r="AF18" s="525"/>
      <c r="AG18" s="525"/>
      <c r="AH18" s="525"/>
      <c r="AI18" s="525"/>
      <c r="AJ18" s="525"/>
      <c r="AK18" s="525"/>
      <c r="AL18" s="525"/>
      <c r="AM18" s="525"/>
      <c r="AN18" s="525"/>
      <c r="AO18" s="525"/>
      <c r="AP18" s="525"/>
    </row>
    <row r="19" spans="1:42" s="353" customFormat="1">
      <c r="A19" s="353" t="s">
        <v>693</v>
      </c>
      <c r="O19" s="353" t="s">
        <v>693</v>
      </c>
      <c r="AC19" s="353" t="s">
        <v>693</v>
      </c>
    </row>
    <row r="21" spans="1:42">
      <c r="A21" s="594">
        <f>入力シート①!C40</f>
        <v>0</v>
      </c>
      <c r="B21" s="594"/>
      <c r="C21" s="594"/>
      <c r="D21" s="594"/>
      <c r="O21" s="594">
        <f>入力シート①!C40</f>
        <v>0</v>
      </c>
      <c r="P21" s="594"/>
      <c r="Q21" s="594"/>
      <c r="R21" s="594"/>
      <c r="AC21" s="594">
        <f>入力シート①!C40</f>
        <v>0</v>
      </c>
      <c r="AD21" s="594"/>
      <c r="AE21" s="594"/>
      <c r="AF21" s="594"/>
    </row>
    <row r="22" spans="1:42">
      <c r="A22" s="70"/>
      <c r="B22" s="70"/>
      <c r="C22" s="70"/>
      <c r="D22" s="70"/>
      <c r="O22" s="70"/>
      <c r="P22" s="70"/>
      <c r="Q22" s="70"/>
      <c r="R22" s="70"/>
      <c r="AC22" s="70"/>
      <c r="AD22" s="70"/>
      <c r="AE22" s="70"/>
      <c r="AF22" s="70"/>
    </row>
    <row r="23" spans="1:42">
      <c r="C23" s="48" t="s">
        <v>488</v>
      </c>
      <c r="Q23" s="266" t="s">
        <v>488</v>
      </c>
      <c r="AE23" s="266" t="s">
        <v>488</v>
      </c>
    </row>
    <row r="26" spans="1:42">
      <c r="D26" s="574" t="s">
        <v>55</v>
      </c>
      <c r="E26" s="574"/>
      <c r="G26" s="522">
        <f>入力シート①!C16</f>
        <v>0</v>
      </c>
      <c r="H26" s="522"/>
      <c r="I26" s="522"/>
      <c r="J26" s="522"/>
      <c r="K26" s="522"/>
      <c r="L26" s="522"/>
      <c r="M26" s="522"/>
      <c r="R26" s="574" t="s">
        <v>55</v>
      </c>
      <c r="S26" s="574"/>
      <c r="U26" s="522">
        <f>入力シート①!C16</f>
        <v>0</v>
      </c>
      <c r="V26" s="522"/>
      <c r="W26" s="522"/>
      <c r="X26" s="522"/>
      <c r="Y26" s="522"/>
      <c r="Z26" s="522"/>
      <c r="AA26" s="522"/>
      <c r="AF26" s="574" t="s">
        <v>55</v>
      </c>
      <c r="AG26" s="574"/>
      <c r="AI26" s="522">
        <f>入力シート①!C16</f>
        <v>0</v>
      </c>
      <c r="AJ26" s="522"/>
      <c r="AK26" s="522"/>
      <c r="AL26" s="522"/>
      <c r="AM26" s="522"/>
      <c r="AN26" s="522"/>
      <c r="AO26" s="522"/>
    </row>
    <row r="27" spans="1:42">
      <c r="C27" s="575"/>
      <c r="D27" s="575"/>
      <c r="E27" s="575"/>
      <c r="F27" s="575"/>
      <c r="G27" s="116"/>
      <c r="H27" s="116"/>
      <c r="I27" s="116"/>
      <c r="J27" s="116"/>
      <c r="K27" s="116"/>
      <c r="L27" s="116"/>
      <c r="M27" s="116"/>
      <c r="Q27" s="575"/>
      <c r="R27" s="575"/>
      <c r="S27" s="575"/>
      <c r="T27" s="575"/>
      <c r="U27" s="116"/>
      <c r="V27" s="116"/>
      <c r="W27" s="116"/>
      <c r="X27" s="116"/>
      <c r="Y27" s="116"/>
      <c r="Z27" s="116"/>
      <c r="AA27" s="116"/>
      <c r="AE27" s="575"/>
      <c r="AF27" s="575"/>
      <c r="AG27" s="575"/>
      <c r="AH27" s="575"/>
      <c r="AI27" s="116"/>
      <c r="AJ27" s="116"/>
      <c r="AK27" s="116"/>
      <c r="AL27" s="116"/>
      <c r="AM27" s="116"/>
      <c r="AN27" s="116"/>
      <c r="AO27" s="116"/>
    </row>
    <row r="29" spans="1:42" ht="18.75">
      <c r="D29" s="574" t="s">
        <v>181</v>
      </c>
      <c r="E29" s="574"/>
      <c r="G29" s="513">
        <f>入力シート①!C12</f>
        <v>0</v>
      </c>
      <c r="H29" s="513"/>
      <c r="I29" s="513"/>
      <c r="J29" s="513"/>
      <c r="K29" s="513"/>
      <c r="L29" s="513"/>
      <c r="M29" s="513"/>
      <c r="R29" s="574" t="s">
        <v>181</v>
      </c>
      <c r="S29" s="574"/>
      <c r="U29" s="513">
        <f>入力シート①!C12</f>
        <v>0</v>
      </c>
      <c r="V29" s="513"/>
      <c r="W29" s="513"/>
      <c r="X29" s="513"/>
      <c r="Y29" s="513"/>
      <c r="Z29" s="513"/>
      <c r="AA29" s="513"/>
      <c r="AF29" s="574" t="s">
        <v>181</v>
      </c>
      <c r="AG29" s="574"/>
      <c r="AI29" s="513">
        <f>入力シート①!C12</f>
        <v>0</v>
      </c>
      <c r="AJ29" s="513"/>
      <c r="AK29" s="513"/>
      <c r="AL29" s="513"/>
      <c r="AM29" s="513"/>
      <c r="AN29" s="513"/>
      <c r="AO29" s="513"/>
    </row>
    <row r="30" spans="1:42">
      <c r="C30" s="574"/>
      <c r="D30" s="574"/>
      <c r="E30" s="574"/>
      <c r="F30" s="574"/>
      <c r="Q30" s="574"/>
      <c r="R30" s="574"/>
      <c r="S30" s="574"/>
      <c r="T30" s="574"/>
      <c r="AE30" s="574"/>
      <c r="AF30" s="574"/>
      <c r="AG30" s="574"/>
      <c r="AH30" s="574"/>
    </row>
    <row r="31" spans="1:42">
      <c r="C31" s="78"/>
      <c r="D31" s="78"/>
      <c r="E31" s="78"/>
      <c r="F31" s="78"/>
      <c r="Q31" s="78"/>
      <c r="R31" s="78"/>
      <c r="S31" s="78"/>
      <c r="T31" s="78"/>
      <c r="AE31" s="78"/>
      <c r="AF31" s="78"/>
      <c r="AG31" s="78"/>
      <c r="AH31" s="78"/>
    </row>
    <row r="33" spans="1:42">
      <c r="A33" s="598" t="s">
        <v>95</v>
      </c>
      <c r="B33" s="598"/>
      <c r="C33" s="83" t="str">
        <f>"選挙管理委員会委員長　"&amp;設定シート!$D$13&amp;"　殿"</f>
        <v>選挙管理委員会委員長　櫻井　正人　殿</v>
      </c>
      <c r="O33" s="595">
        <f>入力シート①!C42</f>
        <v>0</v>
      </c>
      <c r="P33" s="595"/>
      <c r="Q33" s="531" t="s">
        <v>201</v>
      </c>
      <c r="R33" s="531"/>
      <c r="S33" s="531"/>
      <c r="T33" s="531"/>
      <c r="U33" s="531"/>
      <c r="V33" s="531"/>
      <c r="W33" s="531"/>
      <c r="AC33" s="595">
        <f>入力シート①!C35</f>
        <v>0</v>
      </c>
      <c r="AD33" s="595"/>
      <c r="AE33" s="531" t="s">
        <v>201</v>
      </c>
      <c r="AF33" s="531"/>
      <c r="AG33" s="531"/>
      <c r="AH33" s="531"/>
      <c r="AI33" s="531"/>
      <c r="AJ33" s="531"/>
      <c r="AK33" s="531"/>
    </row>
    <row r="35" spans="1:42" s="339" customFormat="1"/>
    <row r="36" spans="1:42">
      <c r="A36" s="46" t="s">
        <v>90</v>
      </c>
      <c r="B36" s="90"/>
      <c r="C36" s="46"/>
      <c r="D36" s="46"/>
      <c r="O36" s="46" t="s">
        <v>90</v>
      </c>
      <c r="P36" s="90"/>
      <c r="Q36" s="46"/>
      <c r="R36" s="46"/>
      <c r="S36" s="339"/>
      <c r="T36" s="339"/>
      <c r="U36" s="339"/>
      <c r="V36" s="339"/>
      <c r="W36" s="339"/>
      <c r="X36" s="339"/>
      <c r="Y36" s="339"/>
      <c r="Z36" s="339"/>
      <c r="AA36" s="339"/>
      <c r="AB36" s="339"/>
      <c r="AC36" s="46" t="s">
        <v>90</v>
      </c>
      <c r="AD36" s="90"/>
      <c r="AE36" s="46"/>
      <c r="AF36" s="46"/>
      <c r="AG36" s="339"/>
      <c r="AH36" s="339"/>
      <c r="AI36" s="339"/>
      <c r="AJ36" s="339"/>
      <c r="AK36" s="339"/>
      <c r="AL36" s="339"/>
      <c r="AM36" s="339"/>
      <c r="AN36" s="339"/>
      <c r="AO36" s="339"/>
      <c r="AP36" s="339"/>
    </row>
    <row r="37" spans="1:42">
      <c r="A37" s="469" t="s">
        <v>491</v>
      </c>
      <c r="B37" s="469"/>
      <c r="C37" s="469"/>
      <c r="D37" s="469"/>
      <c r="E37" s="469"/>
      <c r="F37" s="469"/>
      <c r="G37" s="469"/>
      <c r="H37" s="469"/>
      <c r="I37" s="469"/>
      <c r="J37" s="469"/>
      <c r="K37" s="469"/>
      <c r="L37" s="469"/>
      <c r="M37" s="469"/>
      <c r="N37" s="469"/>
      <c r="O37" s="469" t="s">
        <v>491</v>
      </c>
      <c r="P37" s="469"/>
      <c r="Q37" s="469"/>
      <c r="R37" s="469"/>
      <c r="S37" s="469"/>
      <c r="T37" s="469"/>
      <c r="U37" s="469"/>
      <c r="V37" s="469"/>
      <c r="W37" s="469"/>
      <c r="X37" s="469"/>
      <c r="Y37" s="469"/>
      <c r="Z37" s="469"/>
      <c r="AA37" s="469"/>
      <c r="AB37" s="469"/>
      <c r="AC37" s="469" t="s">
        <v>491</v>
      </c>
      <c r="AD37" s="469"/>
      <c r="AE37" s="469"/>
      <c r="AF37" s="469"/>
      <c r="AG37" s="469"/>
      <c r="AH37" s="469"/>
      <c r="AI37" s="469"/>
      <c r="AJ37" s="469"/>
      <c r="AK37" s="469"/>
      <c r="AL37" s="469"/>
      <c r="AM37" s="469"/>
      <c r="AN37" s="469"/>
      <c r="AO37" s="469"/>
      <c r="AP37" s="469"/>
    </row>
    <row r="38" spans="1:42">
      <c r="A38" s="469" t="s">
        <v>492</v>
      </c>
      <c r="B38" s="469"/>
      <c r="C38" s="469"/>
      <c r="D38" s="469"/>
      <c r="E38" s="469"/>
      <c r="F38" s="469"/>
      <c r="G38" s="469"/>
      <c r="H38" s="469"/>
      <c r="I38" s="469"/>
      <c r="J38" s="469"/>
      <c r="K38" s="469"/>
      <c r="L38" s="469"/>
      <c r="M38" s="469"/>
      <c r="N38" s="469"/>
      <c r="O38" s="469" t="s">
        <v>492</v>
      </c>
      <c r="P38" s="469"/>
      <c r="Q38" s="469"/>
      <c r="R38" s="469"/>
      <c r="S38" s="469"/>
      <c r="T38" s="469"/>
      <c r="U38" s="469"/>
      <c r="V38" s="469"/>
      <c r="W38" s="469"/>
      <c r="X38" s="469"/>
      <c r="Y38" s="469"/>
      <c r="Z38" s="469"/>
      <c r="AA38" s="469"/>
      <c r="AB38" s="469"/>
      <c r="AC38" s="469" t="s">
        <v>492</v>
      </c>
      <c r="AD38" s="469"/>
      <c r="AE38" s="469"/>
      <c r="AF38" s="469"/>
      <c r="AG38" s="469"/>
      <c r="AH38" s="469"/>
      <c r="AI38" s="469"/>
      <c r="AJ38" s="469"/>
      <c r="AK38" s="469"/>
      <c r="AL38" s="469"/>
      <c r="AM38" s="469"/>
      <c r="AN38" s="469"/>
      <c r="AO38" s="469"/>
      <c r="AP38" s="469"/>
    </row>
    <row r="39" spans="1:42">
      <c r="A39" s="469" t="s">
        <v>493</v>
      </c>
      <c r="B39" s="469"/>
      <c r="C39" s="469"/>
      <c r="D39" s="469"/>
      <c r="E39" s="469"/>
      <c r="F39" s="469"/>
      <c r="G39" s="469"/>
      <c r="H39" s="469"/>
      <c r="I39" s="469"/>
      <c r="J39" s="469"/>
      <c r="K39" s="469"/>
      <c r="L39" s="469"/>
      <c r="M39" s="469"/>
      <c r="N39" s="469"/>
      <c r="O39" s="469" t="s">
        <v>493</v>
      </c>
      <c r="P39" s="469"/>
      <c r="Q39" s="469"/>
      <c r="R39" s="469"/>
      <c r="S39" s="469"/>
      <c r="T39" s="469"/>
      <c r="U39" s="469"/>
      <c r="V39" s="469"/>
      <c r="W39" s="469"/>
      <c r="X39" s="469"/>
      <c r="Y39" s="469"/>
      <c r="Z39" s="469"/>
      <c r="AA39" s="469"/>
      <c r="AB39" s="469"/>
      <c r="AC39" s="469" t="s">
        <v>493</v>
      </c>
      <c r="AD39" s="469"/>
      <c r="AE39" s="469"/>
      <c r="AF39" s="469"/>
      <c r="AG39" s="469"/>
      <c r="AH39" s="469"/>
      <c r="AI39" s="469"/>
      <c r="AJ39" s="469"/>
      <c r="AK39" s="469"/>
      <c r="AL39" s="469"/>
      <c r="AM39" s="469"/>
      <c r="AN39" s="469"/>
      <c r="AO39" s="469"/>
      <c r="AP39" s="469"/>
    </row>
    <row r="40" spans="1:42">
      <c r="A40" s="469" t="s">
        <v>494</v>
      </c>
      <c r="B40" s="469"/>
      <c r="C40" s="469"/>
      <c r="D40" s="469"/>
      <c r="E40" s="469"/>
      <c r="F40" s="469"/>
      <c r="G40" s="469"/>
      <c r="H40" s="469"/>
      <c r="I40" s="469"/>
      <c r="J40" s="469"/>
      <c r="K40" s="469"/>
      <c r="L40" s="469"/>
      <c r="M40" s="469"/>
      <c r="N40" s="469"/>
      <c r="O40" s="469" t="s">
        <v>494</v>
      </c>
      <c r="P40" s="469"/>
      <c r="Q40" s="469"/>
      <c r="R40" s="469"/>
      <c r="S40" s="469"/>
      <c r="T40" s="469"/>
      <c r="U40" s="469"/>
      <c r="V40" s="469"/>
      <c r="W40" s="469"/>
      <c r="X40" s="469"/>
      <c r="Y40" s="469"/>
      <c r="Z40" s="469"/>
      <c r="AA40" s="469"/>
      <c r="AB40" s="469"/>
      <c r="AC40" s="469" t="s">
        <v>494</v>
      </c>
      <c r="AD40" s="469"/>
      <c r="AE40" s="469"/>
      <c r="AF40" s="469"/>
      <c r="AG40" s="469"/>
      <c r="AH40" s="469"/>
      <c r="AI40" s="469"/>
      <c r="AJ40" s="469"/>
      <c r="AK40" s="469"/>
      <c r="AL40" s="469"/>
      <c r="AM40" s="469"/>
      <c r="AN40" s="469"/>
      <c r="AO40" s="469"/>
      <c r="AP40" s="469"/>
    </row>
    <row r="41" spans="1:42">
      <c r="A41" s="46"/>
      <c r="B41" s="81"/>
      <c r="C41" s="62"/>
      <c r="D41" s="62"/>
      <c r="E41" s="46"/>
      <c r="F41" s="46"/>
      <c r="G41" s="46"/>
      <c r="H41" s="46"/>
      <c r="I41" s="46"/>
      <c r="J41" s="46"/>
      <c r="K41" s="46"/>
      <c r="L41" s="46"/>
      <c r="M41" s="46"/>
      <c r="N41" s="46"/>
      <c r="O41" s="46"/>
      <c r="P41" s="81"/>
      <c r="Q41" s="62"/>
      <c r="R41" s="62"/>
      <c r="S41" s="46"/>
      <c r="T41" s="46"/>
      <c r="U41" s="46"/>
      <c r="V41" s="46"/>
      <c r="W41" s="46"/>
      <c r="X41" s="46"/>
      <c r="Y41" s="46"/>
      <c r="Z41" s="46"/>
      <c r="AA41" s="46"/>
      <c r="AB41" s="46"/>
      <c r="AC41" s="46"/>
      <c r="AD41" s="81"/>
      <c r="AE41" s="62"/>
      <c r="AF41" s="62"/>
      <c r="AG41" s="46"/>
      <c r="AH41" s="46"/>
      <c r="AI41" s="46"/>
      <c r="AJ41" s="46"/>
      <c r="AK41" s="46"/>
      <c r="AL41" s="46"/>
      <c r="AM41" s="46"/>
      <c r="AN41" s="46"/>
      <c r="AO41" s="46"/>
      <c r="AP41" s="46"/>
    </row>
    <row r="42" spans="1:42">
      <c r="B42" s="71"/>
      <c r="C42" s="62"/>
      <c r="D42" s="62"/>
      <c r="G42" s="68"/>
      <c r="P42" s="71"/>
      <c r="Q42" s="62"/>
      <c r="R42" s="62"/>
      <c r="U42" s="68"/>
      <c r="AD42" s="71"/>
      <c r="AE42" s="62"/>
      <c r="AF42" s="62"/>
      <c r="AI42" s="68"/>
    </row>
  </sheetData>
  <mergeCells count="95">
    <mergeCell ref="C30:F30"/>
    <mergeCell ref="Q30:T30"/>
    <mergeCell ref="A33:B33"/>
    <mergeCell ref="O33:P33"/>
    <mergeCell ref="S9:AB9"/>
    <mergeCell ref="C27:F27"/>
    <mergeCell ref="Q27:T27"/>
    <mergeCell ref="D29:E29"/>
    <mergeCell ref="G29:M29"/>
    <mergeCell ref="O10:Q11"/>
    <mergeCell ref="A10:C11"/>
    <mergeCell ref="A13:D13"/>
    <mergeCell ref="E13:N13"/>
    <mergeCell ref="R29:S29"/>
    <mergeCell ref="U29:AA29"/>
    <mergeCell ref="U26:AA26"/>
    <mergeCell ref="O13:R13"/>
    <mergeCell ref="S13:AB13"/>
    <mergeCell ref="O6:Q7"/>
    <mergeCell ref="O8:Q9"/>
    <mergeCell ref="O21:R21"/>
    <mergeCell ref="S6:AB6"/>
    <mergeCell ref="D26:E26"/>
    <mergeCell ref="G26:M26"/>
    <mergeCell ref="R26:S26"/>
    <mergeCell ref="A14:D14"/>
    <mergeCell ref="E14:N14"/>
    <mergeCell ref="O14:R14"/>
    <mergeCell ref="S14:AB14"/>
    <mergeCell ref="A21:D21"/>
    <mergeCell ref="A17:N17"/>
    <mergeCell ref="A18:N18"/>
    <mergeCell ref="O17:AB17"/>
    <mergeCell ref="O18:AB18"/>
    <mergeCell ref="A3:N3"/>
    <mergeCell ref="O3:AB3"/>
    <mergeCell ref="E11:N11"/>
    <mergeCell ref="S10:AB10"/>
    <mergeCell ref="A12:D12"/>
    <mergeCell ref="E12:N12"/>
    <mergeCell ref="O12:R12"/>
    <mergeCell ref="S12:AB12"/>
    <mergeCell ref="S11:AB11"/>
    <mergeCell ref="E10:N10"/>
    <mergeCell ref="E7:N7"/>
    <mergeCell ref="AC17:AP17"/>
    <mergeCell ref="AC18:AP18"/>
    <mergeCell ref="E9:N9"/>
    <mergeCell ref="S8:AB8"/>
    <mergeCell ref="AC3:AP3"/>
    <mergeCell ref="AC4:AP4"/>
    <mergeCell ref="AC6:AE7"/>
    <mergeCell ref="AG6:AP6"/>
    <mergeCell ref="AG7:AP7"/>
    <mergeCell ref="A4:N4"/>
    <mergeCell ref="O4:AB4"/>
    <mergeCell ref="A6:C7"/>
    <mergeCell ref="E6:N6"/>
    <mergeCell ref="A8:C9"/>
    <mergeCell ref="E8:N8"/>
    <mergeCell ref="S7:AB7"/>
    <mergeCell ref="AG13:AP13"/>
    <mergeCell ref="AC14:AF14"/>
    <mergeCell ref="AG14:AP14"/>
    <mergeCell ref="AC8:AE9"/>
    <mergeCell ref="AG8:AP8"/>
    <mergeCell ref="AC10:AE11"/>
    <mergeCell ref="AG10:AP10"/>
    <mergeCell ref="AG11:AP11"/>
    <mergeCell ref="AC12:AF12"/>
    <mergeCell ref="AG12:AP12"/>
    <mergeCell ref="AC21:AF21"/>
    <mergeCell ref="AG9:AP9"/>
    <mergeCell ref="AC40:AP40"/>
    <mergeCell ref="AE33:AK33"/>
    <mergeCell ref="Q33:W33"/>
    <mergeCell ref="AC37:AP37"/>
    <mergeCell ref="AC38:AP38"/>
    <mergeCell ref="AC39:AP39"/>
    <mergeCell ref="AC33:AD33"/>
    <mergeCell ref="AF26:AG26"/>
    <mergeCell ref="AI26:AO26"/>
    <mergeCell ref="AE27:AH27"/>
    <mergeCell ref="AF29:AG29"/>
    <mergeCell ref="AI29:AO29"/>
    <mergeCell ref="AE30:AH30"/>
    <mergeCell ref="AC13:AF13"/>
    <mergeCell ref="A40:N40"/>
    <mergeCell ref="O37:AB37"/>
    <mergeCell ref="O38:AB38"/>
    <mergeCell ref="O39:AB39"/>
    <mergeCell ref="O40:AB40"/>
    <mergeCell ref="A39:N39"/>
    <mergeCell ref="A37:N37"/>
    <mergeCell ref="A38:N38"/>
  </mergeCells>
  <phoneticPr fontId="1"/>
  <hyperlinks>
    <hyperlink ref="AQ1" location="目次!A1" display="目次に戻る" xr:uid="{00000000-0004-0000-1300-000000000000}"/>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1:AQ42"/>
  <sheetViews>
    <sheetView view="pageBreakPreview" topLeftCell="A7" zoomScale="55" zoomScaleNormal="100" zoomScaleSheetLayoutView="55" workbookViewId="0"/>
  </sheetViews>
  <sheetFormatPr defaultColWidth="5.875" defaultRowHeight="14.2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527</v>
      </c>
      <c r="AB1" s="66" t="s">
        <v>528</v>
      </c>
      <c r="AP1" s="66" t="s">
        <v>529</v>
      </c>
      <c r="AQ1" s="243" t="s">
        <v>363</v>
      </c>
    </row>
    <row r="3" spans="1:43" ht="28.5">
      <c r="A3" s="528" t="s">
        <v>381</v>
      </c>
      <c r="B3" s="528"/>
      <c r="C3" s="528"/>
      <c r="D3" s="528"/>
      <c r="E3" s="528"/>
      <c r="F3" s="528"/>
      <c r="G3" s="528"/>
      <c r="H3" s="528"/>
      <c r="I3" s="528"/>
      <c r="J3" s="528"/>
      <c r="K3" s="528"/>
      <c r="L3" s="528"/>
      <c r="M3" s="528"/>
      <c r="N3" s="528"/>
      <c r="O3" s="528" t="s">
        <v>381</v>
      </c>
      <c r="P3" s="528"/>
      <c r="Q3" s="528"/>
      <c r="R3" s="528"/>
      <c r="S3" s="528"/>
      <c r="T3" s="528"/>
      <c r="U3" s="528"/>
      <c r="V3" s="528"/>
      <c r="W3" s="528"/>
      <c r="X3" s="528"/>
      <c r="Y3" s="528"/>
      <c r="Z3" s="528"/>
      <c r="AA3" s="528"/>
      <c r="AB3" s="528"/>
      <c r="AC3" s="528" t="s">
        <v>381</v>
      </c>
      <c r="AD3" s="528"/>
      <c r="AE3" s="528"/>
      <c r="AF3" s="528"/>
      <c r="AG3" s="528"/>
      <c r="AH3" s="528"/>
      <c r="AI3" s="528"/>
      <c r="AJ3" s="528"/>
      <c r="AK3" s="528"/>
      <c r="AL3" s="528"/>
      <c r="AM3" s="528"/>
      <c r="AN3" s="528"/>
      <c r="AO3" s="528"/>
      <c r="AP3" s="528"/>
    </row>
    <row r="4" spans="1:43">
      <c r="A4" s="536" t="s">
        <v>291</v>
      </c>
      <c r="B4" s="536"/>
      <c r="C4" s="536"/>
      <c r="D4" s="536"/>
      <c r="E4" s="536"/>
      <c r="F4" s="536"/>
      <c r="G4" s="536"/>
      <c r="H4" s="536"/>
      <c r="I4" s="536"/>
      <c r="J4" s="536"/>
      <c r="K4" s="536"/>
      <c r="L4" s="536"/>
      <c r="M4" s="536"/>
      <c r="N4" s="536"/>
      <c r="O4" s="536" t="s">
        <v>385</v>
      </c>
      <c r="P4" s="536"/>
      <c r="Q4" s="536"/>
      <c r="R4" s="536"/>
      <c r="S4" s="536"/>
      <c r="T4" s="536"/>
      <c r="U4" s="536"/>
      <c r="V4" s="536"/>
      <c r="W4" s="536"/>
      <c r="X4" s="536"/>
      <c r="Y4" s="536"/>
      <c r="Z4" s="536"/>
      <c r="AA4" s="536"/>
      <c r="AB4" s="536"/>
      <c r="AC4" s="536" t="s">
        <v>384</v>
      </c>
      <c r="AD4" s="536"/>
      <c r="AE4" s="536"/>
      <c r="AF4" s="536"/>
      <c r="AG4" s="536"/>
      <c r="AH4" s="536"/>
      <c r="AI4" s="536"/>
      <c r="AJ4" s="536"/>
      <c r="AK4" s="536"/>
      <c r="AL4" s="536"/>
      <c r="AM4" s="536"/>
      <c r="AN4" s="536"/>
      <c r="AO4" s="536"/>
      <c r="AP4" s="536"/>
    </row>
    <row r="6" spans="1:43" ht="28.5" customHeight="1">
      <c r="A6" s="565" t="s">
        <v>186</v>
      </c>
      <c r="B6" s="566"/>
      <c r="C6" s="567"/>
      <c r="D6" s="121" t="s">
        <v>84</v>
      </c>
      <c r="E6" s="601">
        <f>入力シート①!C43</f>
        <v>0</v>
      </c>
      <c r="F6" s="601"/>
      <c r="G6" s="601"/>
      <c r="H6" s="601"/>
      <c r="I6" s="601"/>
      <c r="J6" s="601"/>
      <c r="K6" s="601"/>
      <c r="L6" s="601"/>
      <c r="M6" s="601"/>
      <c r="N6" s="601"/>
      <c r="O6" s="565" t="s">
        <v>186</v>
      </c>
      <c r="P6" s="566"/>
      <c r="Q6" s="567"/>
      <c r="R6" s="121" t="s">
        <v>84</v>
      </c>
      <c r="S6" s="601">
        <f>入力シート①!C43</f>
        <v>0</v>
      </c>
      <c r="T6" s="601"/>
      <c r="U6" s="601"/>
      <c r="V6" s="601"/>
      <c r="W6" s="601"/>
      <c r="X6" s="601"/>
      <c r="Y6" s="601"/>
      <c r="Z6" s="601"/>
      <c r="AA6" s="601"/>
      <c r="AB6" s="601"/>
      <c r="AC6" s="565" t="s">
        <v>186</v>
      </c>
      <c r="AD6" s="566"/>
      <c r="AE6" s="567"/>
      <c r="AF6" s="121" t="s">
        <v>84</v>
      </c>
      <c r="AG6" s="601">
        <f>入力シート①!C43</f>
        <v>0</v>
      </c>
      <c r="AH6" s="601"/>
      <c r="AI6" s="601"/>
      <c r="AJ6" s="601"/>
      <c r="AK6" s="601"/>
      <c r="AL6" s="601"/>
      <c r="AM6" s="601"/>
      <c r="AN6" s="601"/>
      <c r="AO6" s="601"/>
      <c r="AP6" s="601"/>
    </row>
    <row r="7" spans="1:43" ht="28.5" customHeight="1">
      <c r="A7" s="568"/>
      <c r="B7" s="569"/>
      <c r="C7" s="570"/>
      <c r="D7" s="123" t="s">
        <v>85</v>
      </c>
      <c r="E7" s="600">
        <f>入力シート①!C36</f>
        <v>0</v>
      </c>
      <c r="F7" s="600"/>
      <c r="G7" s="600"/>
      <c r="H7" s="600"/>
      <c r="I7" s="600"/>
      <c r="J7" s="600"/>
      <c r="K7" s="600"/>
      <c r="L7" s="600"/>
      <c r="M7" s="600"/>
      <c r="N7" s="600"/>
      <c r="O7" s="568"/>
      <c r="P7" s="569"/>
      <c r="Q7" s="570"/>
      <c r="R7" s="123" t="s">
        <v>85</v>
      </c>
      <c r="S7" s="600">
        <f>入力シート①!C36</f>
        <v>0</v>
      </c>
      <c r="T7" s="600"/>
      <c r="U7" s="600"/>
      <c r="V7" s="600"/>
      <c r="W7" s="600"/>
      <c r="X7" s="600"/>
      <c r="Y7" s="600"/>
      <c r="Z7" s="600"/>
      <c r="AA7" s="600"/>
      <c r="AB7" s="600"/>
      <c r="AC7" s="568"/>
      <c r="AD7" s="569"/>
      <c r="AE7" s="570"/>
      <c r="AF7" s="123" t="s">
        <v>85</v>
      </c>
      <c r="AG7" s="600">
        <f>入力シート①!C36</f>
        <v>0</v>
      </c>
      <c r="AH7" s="600"/>
      <c r="AI7" s="600"/>
      <c r="AJ7" s="600"/>
      <c r="AK7" s="600"/>
      <c r="AL7" s="600"/>
      <c r="AM7" s="600"/>
      <c r="AN7" s="600"/>
      <c r="AO7" s="600"/>
      <c r="AP7" s="600"/>
    </row>
    <row r="8" spans="1:43" ht="28.5" customHeight="1">
      <c r="A8" s="565" t="s">
        <v>187</v>
      </c>
      <c r="B8" s="566"/>
      <c r="C8" s="567"/>
      <c r="D8" s="121" t="s">
        <v>84</v>
      </c>
      <c r="E8" s="601">
        <f>入力シート①!C44</f>
        <v>0</v>
      </c>
      <c r="F8" s="601"/>
      <c r="G8" s="601"/>
      <c r="H8" s="601"/>
      <c r="I8" s="601"/>
      <c r="J8" s="601"/>
      <c r="K8" s="601"/>
      <c r="L8" s="601"/>
      <c r="M8" s="601"/>
      <c r="N8" s="601"/>
      <c r="O8" s="565" t="s">
        <v>187</v>
      </c>
      <c r="P8" s="566"/>
      <c r="Q8" s="567"/>
      <c r="R8" s="121" t="s">
        <v>84</v>
      </c>
      <c r="S8" s="601">
        <f>入力シート①!C44</f>
        <v>0</v>
      </c>
      <c r="T8" s="601"/>
      <c r="U8" s="601"/>
      <c r="V8" s="601"/>
      <c r="W8" s="601"/>
      <c r="X8" s="601"/>
      <c r="Y8" s="601"/>
      <c r="Z8" s="601"/>
      <c r="AA8" s="601"/>
      <c r="AB8" s="601"/>
      <c r="AC8" s="565" t="s">
        <v>187</v>
      </c>
      <c r="AD8" s="566"/>
      <c r="AE8" s="567"/>
      <c r="AF8" s="121" t="s">
        <v>84</v>
      </c>
      <c r="AG8" s="601">
        <f>入力シート①!C44</f>
        <v>0</v>
      </c>
      <c r="AH8" s="601"/>
      <c r="AI8" s="601"/>
      <c r="AJ8" s="601"/>
      <c r="AK8" s="601"/>
      <c r="AL8" s="601"/>
      <c r="AM8" s="601"/>
      <c r="AN8" s="601"/>
      <c r="AO8" s="601"/>
      <c r="AP8" s="601"/>
    </row>
    <row r="9" spans="1:43" ht="28.5" customHeight="1">
      <c r="A9" s="568"/>
      <c r="B9" s="569"/>
      <c r="C9" s="570"/>
      <c r="D9" s="123" t="s">
        <v>85</v>
      </c>
      <c r="E9" s="600">
        <f>入力シート①!C37</f>
        <v>0</v>
      </c>
      <c r="F9" s="600"/>
      <c r="G9" s="600"/>
      <c r="H9" s="600"/>
      <c r="I9" s="600"/>
      <c r="J9" s="600"/>
      <c r="K9" s="600"/>
      <c r="L9" s="600"/>
      <c r="M9" s="600"/>
      <c r="N9" s="600"/>
      <c r="O9" s="568"/>
      <c r="P9" s="569"/>
      <c r="Q9" s="570"/>
      <c r="R9" s="123" t="s">
        <v>85</v>
      </c>
      <c r="S9" s="600">
        <f>入力シート①!C37</f>
        <v>0</v>
      </c>
      <c r="T9" s="600"/>
      <c r="U9" s="600"/>
      <c r="V9" s="600"/>
      <c r="W9" s="600"/>
      <c r="X9" s="600"/>
      <c r="Y9" s="600"/>
      <c r="Z9" s="600"/>
      <c r="AA9" s="600"/>
      <c r="AB9" s="600"/>
      <c r="AC9" s="568"/>
      <c r="AD9" s="569"/>
      <c r="AE9" s="570"/>
      <c r="AF9" s="123" t="s">
        <v>85</v>
      </c>
      <c r="AG9" s="600">
        <f>入力シート①!C37</f>
        <v>0</v>
      </c>
      <c r="AH9" s="600"/>
      <c r="AI9" s="600"/>
      <c r="AJ9" s="600"/>
      <c r="AK9" s="600"/>
      <c r="AL9" s="600"/>
      <c r="AM9" s="600"/>
      <c r="AN9" s="600"/>
      <c r="AO9" s="600"/>
      <c r="AP9" s="600"/>
    </row>
    <row r="10" spans="1:43" ht="28.5" customHeight="1">
      <c r="A10" s="565" t="s">
        <v>188</v>
      </c>
      <c r="B10" s="566"/>
      <c r="C10" s="567"/>
      <c r="D10" s="124" t="s">
        <v>84</v>
      </c>
      <c r="E10" s="602">
        <f>入力シート①!C45</f>
        <v>0</v>
      </c>
      <c r="F10" s="602"/>
      <c r="G10" s="602"/>
      <c r="H10" s="602"/>
      <c r="I10" s="602"/>
      <c r="J10" s="602"/>
      <c r="K10" s="602"/>
      <c r="L10" s="602"/>
      <c r="M10" s="602"/>
      <c r="N10" s="602"/>
      <c r="O10" s="565" t="s">
        <v>188</v>
      </c>
      <c r="P10" s="566"/>
      <c r="Q10" s="567"/>
      <c r="R10" s="124" t="s">
        <v>84</v>
      </c>
      <c r="S10" s="602">
        <f>入力シート①!C45</f>
        <v>0</v>
      </c>
      <c r="T10" s="602"/>
      <c r="U10" s="602"/>
      <c r="V10" s="602"/>
      <c r="W10" s="602"/>
      <c r="X10" s="602"/>
      <c r="Y10" s="602"/>
      <c r="Z10" s="602"/>
      <c r="AA10" s="602"/>
      <c r="AB10" s="602"/>
      <c r="AC10" s="565" t="s">
        <v>188</v>
      </c>
      <c r="AD10" s="566"/>
      <c r="AE10" s="567"/>
      <c r="AF10" s="124" t="s">
        <v>84</v>
      </c>
      <c r="AG10" s="602">
        <f>入力シート①!C45</f>
        <v>0</v>
      </c>
      <c r="AH10" s="602"/>
      <c r="AI10" s="602"/>
      <c r="AJ10" s="602"/>
      <c r="AK10" s="602"/>
      <c r="AL10" s="602"/>
      <c r="AM10" s="602"/>
      <c r="AN10" s="602"/>
      <c r="AO10" s="602"/>
      <c r="AP10" s="602"/>
    </row>
    <row r="11" spans="1:43" ht="28.5" customHeight="1">
      <c r="A11" s="568"/>
      <c r="B11" s="569"/>
      <c r="C11" s="570"/>
      <c r="D11" s="122" t="s">
        <v>85</v>
      </c>
      <c r="E11" s="603">
        <f>入力シート①!C38</f>
        <v>0</v>
      </c>
      <c r="F11" s="603"/>
      <c r="G11" s="603"/>
      <c r="H11" s="603"/>
      <c r="I11" s="603"/>
      <c r="J11" s="603"/>
      <c r="K11" s="603"/>
      <c r="L11" s="603"/>
      <c r="M11" s="603"/>
      <c r="N11" s="603"/>
      <c r="O11" s="568"/>
      <c r="P11" s="569"/>
      <c r="Q11" s="570"/>
      <c r="R11" s="122" t="s">
        <v>85</v>
      </c>
      <c r="S11" s="603">
        <f>入力シート①!C38</f>
        <v>0</v>
      </c>
      <c r="T11" s="603"/>
      <c r="U11" s="603"/>
      <c r="V11" s="603"/>
      <c r="W11" s="603"/>
      <c r="X11" s="603"/>
      <c r="Y11" s="603"/>
      <c r="Z11" s="603"/>
      <c r="AA11" s="603"/>
      <c r="AB11" s="603"/>
      <c r="AC11" s="568"/>
      <c r="AD11" s="569"/>
      <c r="AE11" s="570"/>
      <c r="AF11" s="122" t="s">
        <v>85</v>
      </c>
      <c r="AG11" s="603">
        <f>入力シート①!C38</f>
        <v>0</v>
      </c>
      <c r="AH11" s="603"/>
      <c r="AI11" s="603"/>
      <c r="AJ11" s="603"/>
      <c r="AK11" s="603"/>
      <c r="AL11" s="603"/>
      <c r="AM11" s="603"/>
      <c r="AN11" s="603"/>
      <c r="AO11" s="603"/>
      <c r="AP11" s="603"/>
    </row>
    <row r="12" spans="1:43" ht="28.5" customHeight="1">
      <c r="A12" s="593" t="s">
        <v>42</v>
      </c>
      <c r="B12" s="593"/>
      <c r="C12" s="593"/>
      <c r="D12" s="593"/>
      <c r="E12" s="591">
        <f>入力シート①!C41</f>
        <v>0</v>
      </c>
      <c r="F12" s="591"/>
      <c r="G12" s="591"/>
      <c r="H12" s="591"/>
      <c r="I12" s="591"/>
      <c r="J12" s="591"/>
      <c r="K12" s="591"/>
      <c r="L12" s="591"/>
      <c r="M12" s="591"/>
      <c r="N12" s="591"/>
      <c r="O12" s="593" t="s">
        <v>42</v>
      </c>
      <c r="P12" s="593"/>
      <c r="Q12" s="593"/>
      <c r="R12" s="593"/>
      <c r="S12" s="591">
        <f>入力シート①!C41</f>
        <v>0</v>
      </c>
      <c r="T12" s="591"/>
      <c r="U12" s="591"/>
      <c r="V12" s="591"/>
      <c r="W12" s="591"/>
      <c r="X12" s="591"/>
      <c r="Y12" s="591"/>
      <c r="Z12" s="591"/>
      <c r="AA12" s="591"/>
      <c r="AB12" s="591"/>
      <c r="AC12" s="593" t="s">
        <v>42</v>
      </c>
      <c r="AD12" s="593"/>
      <c r="AE12" s="593"/>
      <c r="AF12" s="593"/>
      <c r="AG12" s="591">
        <f>入力シート①!C41</f>
        <v>0</v>
      </c>
      <c r="AH12" s="591"/>
      <c r="AI12" s="591"/>
      <c r="AJ12" s="591"/>
      <c r="AK12" s="591"/>
      <c r="AL12" s="591"/>
      <c r="AM12" s="591"/>
      <c r="AN12" s="591"/>
      <c r="AO12" s="591"/>
      <c r="AP12" s="591"/>
    </row>
    <row r="13" spans="1:43" ht="28.5" customHeight="1">
      <c r="A13" s="596" t="s">
        <v>526</v>
      </c>
      <c r="B13" s="593"/>
      <c r="C13" s="593"/>
      <c r="D13" s="593"/>
      <c r="E13" s="597">
        <f>入力シート①!C12</f>
        <v>0</v>
      </c>
      <c r="F13" s="597"/>
      <c r="G13" s="597"/>
      <c r="H13" s="597"/>
      <c r="I13" s="597"/>
      <c r="J13" s="597"/>
      <c r="K13" s="597"/>
      <c r="L13" s="597"/>
      <c r="M13" s="597"/>
      <c r="N13" s="597"/>
      <c r="O13" s="605" t="s">
        <v>526</v>
      </c>
      <c r="P13" s="606"/>
      <c r="Q13" s="606"/>
      <c r="R13" s="607"/>
      <c r="S13" s="597">
        <f>入力シート①!C12</f>
        <v>0</v>
      </c>
      <c r="T13" s="597"/>
      <c r="U13" s="597"/>
      <c r="V13" s="597"/>
      <c r="W13" s="597"/>
      <c r="X13" s="597"/>
      <c r="Y13" s="597"/>
      <c r="Z13" s="597"/>
      <c r="AA13" s="597"/>
      <c r="AB13" s="597"/>
      <c r="AC13" s="605" t="s">
        <v>526</v>
      </c>
      <c r="AD13" s="606"/>
      <c r="AE13" s="606"/>
      <c r="AF13" s="607"/>
      <c r="AG13" s="597">
        <f>入力シート①!C12</f>
        <v>0</v>
      </c>
      <c r="AH13" s="597"/>
      <c r="AI13" s="597"/>
      <c r="AJ13" s="597"/>
      <c r="AK13" s="597"/>
      <c r="AL13" s="597"/>
      <c r="AM13" s="597"/>
      <c r="AN13" s="597"/>
      <c r="AO13" s="597"/>
      <c r="AP13" s="597"/>
    </row>
    <row r="14" spans="1:43" ht="28.5" customHeight="1">
      <c r="A14" s="593" t="s">
        <v>17</v>
      </c>
      <c r="B14" s="593"/>
      <c r="C14" s="593"/>
      <c r="D14" s="593"/>
      <c r="E14" s="597">
        <f>入力シート①!C12</f>
        <v>0</v>
      </c>
      <c r="F14" s="597"/>
      <c r="G14" s="597"/>
      <c r="H14" s="597"/>
      <c r="I14" s="597"/>
      <c r="J14" s="597"/>
      <c r="K14" s="597"/>
      <c r="L14" s="597"/>
      <c r="M14" s="597"/>
      <c r="N14" s="597"/>
      <c r="O14" s="593" t="s">
        <v>17</v>
      </c>
      <c r="P14" s="593"/>
      <c r="Q14" s="593"/>
      <c r="R14" s="593"/>
      <c r="S14" s="597">
        <f>入力シート①!C12</f>
        <v>0</v>
      </c>
      <c r="T14" s="597"/>
      <c r="U14" s="597"/>
      <c r="V14" s="597"/>
      <c r="W14" s="597"/>
      <c r="X14" s="597"/>
      <c r="Y14" s="597"/>
      <c r="Z14" s="597"/>
      <c r="AA14" s="597"/>
      <c r="AB14" s="597"/>
      <c r="AC14" s="593" t="s">
        <v>17</v>
      </c>
      <c r="AD14" s="593"/>
      <c r="AE14" s="593"/>
      <c r="AF14" s="593"/>
      <c r="AG14" s="597">
        <f>入力シート①!C12</f>
        <v>0</v>
      </c>
      <c r="AH14" s="597"/>
      <c r="AI14" s="597"/>
      <c r="AJ14" s="597"/>
      <c r="AK14" s="597"/>
      <c r="AL14" s="597"/>
      <c r="AM14" s="597"/>
      <c r="AN14" s="597"/>
      <c r="AO14" s="597"/>
      <c r="AP14" s="597"/>
    </row>
    <row r="15" spans="1:43">
      <c r="A15" s="98"/>
      <c r="B15" s="98"/>
      <c r="C15" s="98"/>
      <c r="D15" s="98"/>
      <c r="E15" s="50"/>
      <c r="F15" s="50"/>
      <c r="G15" s="50"/>
      <c r="H15" s="50"/>
      <c r="I15" s="50"/>
      <c r="J15" s="50"/>
      <c r="K15" s="50"/>
      <c r="L15" s="50"/>
      <c r="M15" s="50"/>
      <c r="N15" s="65" t="s">
        <v>723</v>
      </c>
      <c r="O15" s="98"/>
      <c r="P15" s="98"/>
      <c r="Q15" s="98"/>
      <c r="R15" s="98"/>
      <c r="S15" s="50"/>
      <c r="T15" s="50"/>
      <c r="U15" s="50"/>
      <c r="V15" s="50"/>
      <c r="W15" s="50"/>
      <c r="X15" s="50"/>
      <c r="Y15" s="50"/>
      <c r="Z15" s="50"/>
      <c r="AA15" s="50"/>
      <c r="AB15" s="65" t="s">
        <v>723</v>
      </c>
      <c r="AC15" s="98"/>
      <c r="AD15" s="98"/>
      <c r="AE15" s="98"/>
      <c r="AF15" s="98"/>
      <c r="AG15" s="50"/>
      <c r="AH15" s="50"/>
      <c r="AI15" s="50"/>
      <c r="AJ15" s="50"/>
      <c r="AK15" s="50"/>
      <c r="AL15" s="50"/>
      <c r="AM15" s="50"/>
      <c r="AN15" s="50"/>
      <c r="AO15" s="50"/>
      <c r="AP15" s="65" t="s">
        <v>723</v>
      </c>
    </row>
    <row r="16" spans="1:43" s="372" customFormat="1">
      <c r="A16" s="370"/>
      <c r="B16" s="370"/>
      <c r="C16" s="370"/>
      <c r="D16" s="370"/>
      <c r="E16" s="371"/>
      <c r="F16" s="371"/>
      <c r="G16" s="371"/>
      <c r="H16" s="371"/>
      <c r="I16" s="371"/>
      <c r="J16" s="371"/>
      <c r="K16" s="371"/>
      <c r="L16" s="371"/>
      <c r="M16" s="371"/>
      <c r="N16" s="65"/>
      <c r="O16" s="370"/>
      <c r="P16" s="370"/>
      <c r="Q16" s="370"/>
      <c r="R16" s="370"/>
      <c r="S16" s="371"/>
      <c r="T16" s="371"/>
      <c r="U16" s="371"/>
      <c r="V16" s="371"/>
      <c r="W16" s="371"/>
      <c r="X16" s="371"/>
      <c r="Y16" s="371"/>
      <c r="Z16" s="371"/>
      <c r="AA16" s="371"/>
      <c r="AB16" s="65"/>
      <c r="AC16" s="370"/>
      <c r="AD16" s="370"/>
      <c r="AE16" s="370"/>
      <c r="AF16" s="370"/>
      <c r="AG16" s="371"/>
      <c r="AH16" s="371"/>
      <c r="AI16" s="371"/>
      <c r="AJ16" s="371"/>
      <c r="AK16" s="371"/>
      <c r="AL16" s="371"/>
      <c r="AM16" s="371"/>
      <c r="AN16" s="371"/>
      <c r="AO16" s="371"/>
      <c r="AP16" s="65"/>
    </row>
    <row r="17" spans="1:42" s="353" customFormat="1" ht="15.75" customHeight="1">
      <c r="A17" s="530" t="str">
        <f>"　"&amp;設定シート!$F$6&amp;"執行の"&amp;設定シート!$D$4&amp;入力シート①!$C$6</f>
        <v>　令和8年4月5日執行の宮城県議会議員補欠選挙亘理選挙区</v>
      </c>
      <c r="B17" s="530"/>
      <c r="C17" s="530"/>
      <c r="D17" s="530"/>
      <c r="E17" s="530"/>
      <c r="F17" s="530"/>
      <c r="G17" s="530"/>
      <c r="H17" s="530"/>
      <c r="I17" s="530"/>
      <c r="J17" s="530"/>
      <c r="K17" s="530"/>
      <c r="L17" s="530"/>
      <c r="M17" s="530"/>
      <c r="N17" s="530"/>
      <c r="O17" s="530" t="str">
        <f>"　"&amp;設定シート!$F$6&amp;"執行の"&amp;設定シート!$D$4&amp;入力シート①!$C$6</f>
        <v>　令和8年4月5日執行の宮城県議会議員補欠選挙亘理選挙区</v>
      </c>
      <c r="P17" s="530"/>
      <c r="Q17" s="530"/>
      <c r="R17" s="530"/>
      <c r="S17" s="530"/>
      <c r="T17" s="530"/>
      <c r="U17" s="530"/>
      <c r="V17" s="530"/>
      <c r="W17" s="530"/>
      <c r="X17" s="530"/>
      <c r="Y17" s="530"/>
      <c r="Z17" s="530"/>
      <c r="AA17" s="530"/>
      <c r="AB17" s="530"/>
      <c r="AC17" s="530" t="str">
        <f>"　"&amp;設定シート!$F$6&amp;"執行の"&amp;設定シート!$D$4&amp;入力シート①!$C$6</f>
        <v>　令和8年4月5日執行の宮城県議会議員補欠選挙亘理選挙区</v>
      </c>
      <c r="AD17" s="530"/>
      <c r="AE17" s="530"/>
      <c r="AF17" s="530"/>
      <c r="AG17" s="530"/>
      <c r="AH17" s="530"/>
      <c r="AI17" s="530"/>
      <c r="AJ17" s="530"/>
      <c r="AK17" s="530"/>
      <c r="AL17" s="530"/>
      <c r="AM17" s="530"/>
      <c r="AN17" s="530"/>
      <c r="AO17" s="530"/>
      <c r="AP17" s="530"/>
    </row>
    <row r="18" spans="1:42" s="353" customFormat="1">
      <c r="A18" s="525" t="s">
        <v>692</v>
      </c>
      <c r="B18" s="525"/>
      <c r="C18" s="525"/>
      <c r="D18" s="525"/>
      <c r="E18" s="525"/>
      <c r="F18" s="525"/>
      <c r="G18" s="525"/>
      <c r="H18" s="525"/>
      <c r="I18" s="525"/>
      <c r="J18" s="525"/>
      <c r="K18" s="525"/>
      <c r="L18" s="525"/>
      <c r="M18" s="525"/>
      <c r="N18" s="525"/>
      <c r="O18" s="525" t="s">
        <v>692</v>
      </c>
      <c r="P18" s="525"/>
      <c r="Q18" s="525"/>
      <c r="R18" s="525"/>
      <c r="S18" s="525"/>
      <c r="T18" s="525"/>
      <c r="U18" s="525"/>
      <c r="V18" s="525"/>
      <c r="W18" s="525"/>
      <c r="X18" s="525"/>
      <c r="Y18" s="525"/>
      <c r="Z18" s="525"/>
      <c r="AA18" s="525"/>
      <c r="AB18" s="525"/>
      <c r="AC18" s="525" t="s">
        <v>692</v>
      </c>
      <c r="AD18" s="525"/>
      <c r="AE18" s="525"/>
      <c r="AF18" s="525"/>
      <c r="AG18" s="525"/>
      <c r="AH18" s="525"/>
      <c r="AI18" s="525"/>
      <c r="AJ18" s="525"/>
      <c r="AK18" s="525"/>
      <c r="AL18" s="525"/>
      <c r="AM18" s="525"/>
      <c r="AN18" s="525"/>
      <c r="AO18" s="525"/>
      <c r="AP18" s="525"/>
    </row>
    <row r="19" spans="1:42" s="353" customFormat="1">
      <c r="A19" s="353" t="s">
        <v>693</v>
      </c>
      <c r="O19" s="353" t="s">
        <v>693</v>
      </c>
      <c r="AC19" s="353" t="s">
        <v>693</v>
      </c>
    </row>
    <row r="21" spans="1:42">
      <c r="A21" s="594">
        <f>入力シート①!C40</f>
        <v>0</v>
      </c>
      <c r="B21" s="594"/>
      <c r="C21" s="594"/>
      <c r="D21" s="594"/>
      <c r="O21" s="594">
        <f>入力シート①!C40</f>
        <v>0</v>
      </c>
      <c r="P21" s="594"/>
      <c r="Q21" s="594"/>
      <c r="R21" s="594"/>
      <c r="AC21" s="594">
        <f>入力シート①!C40</f>
        <v>0</v>
      </c>
      <c r="AD21" s="594"/>
      <c r="AE21" s="594"/>
      <c r="AF21" s="594"/>
    </row>
    <row r="22" spans="1:42">
      <c r="A22" s="70"/>
      <c r="B22" s="70"/>
      <c r="C22" s="70"/>
      <c r="D22" s="70"/>
      <c r="O22" s="70"/>
      <c r="P22" s="70"/>
      <c r="Q22" s="70"/>
      <c r="R22" s="70"/>
      <c r="AC22" s="70"/>
      <c r="AD22" s="70"/>
      <c r="AE22" s="70"/>
      <c r="AF22" s="70"/>
    </row>
    <row r="23" spans="1:42">
      <c r="C23" s="48" t="s">
        <v>488</v>
      </c>
      <c r="Q23" s="254" t="s">
        <v>488</v>
      </c>
      <c r="AE23" s="254" t="s">
        <v>488</v>
      </c>
    </row>
    <row r="26" spans="1:42">
      <c r="D26" s="574" t="s">
        <v>55</v>
      </c>
      <c r="E26" s="574"/>
      <c r="G26" s="522">
        <f>入力シート①!C25</f>
        <v>0</v>
      </c>
      <c r="H26" s="522"/>
      <c r="I26" s="522"/>
      <c r="J26" s="522"/>
      <c r="K26" s="522"/>
      <c r="L26" s="522"/>
      <c r="M26" s="522"/>
      <c r="R26" s="574" t="s">
        <v>55</v>
      </c>
      <c r="S26" s="574"/>
      <c r="U26" s="522">
        <f>入力シート①!C25</f>
        <v>0</v>
      </c>
      <c r="V26" s="522"/>
      <c r="W26" s="522"/>
      <c r="X26" s="522"/>
      <c r="Y26" s="522"/>
      <c r="Z26" s="522"/>
      <c r="AA26" s="522"/>
      <c r="AF26" s="574" t="s">
        <v>55</v>
      </c>
      <c r="AG26" s="574"/>
      <c r="AI26" s="522">
        <f>入力シート①!C25</f>
        <v>0</v>
      </c>
      <c r="AJ26" s="522"/>
      <c r="AK26" s="522"/>
      <c r="AL26" s="522"/>
      <c r="AM26" s="522"/>
      <c r="AN26" s="522"/>
      <c r="AO26" s="522"/>
    </row>
    <row r="27" spans="1:42">
      <c r="C27" s="575"/>
      <c r="D27" s="575"/>
      <c r="E27" s="575"/>
      <c r="F27" s="575"/>
      <c r="G27" s="116"/>
      <c r="H27" s="116"/>
      <c r="I27" s="116"/>
      <c r="J27" s="116"/>
      <c r="K27" s="116"/>
      <c r="L27" s="116"/>
      <c r="M27" s="116"/>
      <c r="Q27" s="575"/>
      <c r="R27" s="575"/>
      <c r="S27" s="575"/>
      <c r="T27" s="575"/>
      <c r="U27" s="116"/>
      <c r="V27" s="116"/>
      <c r="W27" s="116"/>
      <c r="X27" s="116"/>
      <c r="Y27" s="116"/>
      <c r="Z27" s="116"/>
      <c r="AA27" s="116"/>
      <c r="AE27" s="575"/>
      <c r="AF27" s="575"/>
      <c r="AG27" s="575"/>
      <c r="AH27" s="575"/>
      <c r="AI27" s="116"/>
      <c r="AJ27" s="116"/>
      <c r="AK27" s="116"/>
      <c r="AL27" s="116"/>
      <c r="AM27" s="116"/>
      <c r="AN27" s="116"/>
      <c r="AO27" s="116"/>
    </row>
    <row r="29" spans="1:42" ht="17.25">
      <c r="D29" s="574" t="s">
        <v>181</v>
      </c>
      <c r="E29" s="574"/>
      <c r="G29" s="604">
        <f>入力シート①!C22</f>
        <v>0</v>
      </c>
      <c r="H29" s="604"/>
      <c r="I29" s="604"/>
      <c r="J29" s="604"/>
      <c r="K29" s="604"/>
      <c r="L29" s="604"/>
      <c r="M29" s="604"/>
      <c r="R29" s="574" t="s">
        <v>181</v>
      </c>
      <c r="S29" s="574"/>
      <c r="U29" s="604">
        <f>入力シート①!C22</f>
        <v>0</v>
      </c>
      <c r="V29" s="604"/>
      <c r="W29" s="604"/>
      <c r="X29" s="604"/>
      <c r="Y29" s="604"/>
      <c r="Z29" s="604"/>
      <c r="AA29" s="604"/>
      <c r="AF29" s="574" t="s">
        <v>181</v>
      </c>
      <c r="AG29" s="574"/>
      <c r="AI29" s="604">
        <f>入力シート①!C22</f>
        <v>0</v>
      </c>
      <c r="AJ29" s="604"/>
      <c r="AK29" s="604"/>
      <c r="AL29" s="604"/>
      <c r="AM29" s="604"/>
      <c r="AN29" s="604"/>
      <c r="AO29" s="604"/>
    </row>
    <row r="30" spans="1:42">
      <c r="C30" s="574"/>
      <c r="D30" s="574"/>
      <c r="E30" s="574"/>
      <c r="F30" s="574"/>
      <c r="H30" s="116"/>
      <c r="I30" s="116"/>
      <c r="J30" s="116"/>
      <c r="K30" s="116"/>
      <c r="L30" s="116"/>
      <c r="M30" s="116"/>
      <c r="Q30" s="574"/>
      <c r="R30" s="574"/>
      <c r="S30" s="574"/>
      <c r="T30" s="574"/>
      <c r="V30" s="116"/>
      <c r="W30" s="116"/>
      <c r="X30" s="116"/>
      <c r="Y30" s="116"/>
      <c r="Z30" s="116"/>
      <c r="AA30" s="116"/>
      <c r="AE30" s="574"/>
      <c r="AF30" s="574"/>
      <c r="AG30" s="574"/>
      <c r="AH30" s="574"/>
      <c r="AJ30" s="116"/>
      <c r="AK30" s="116"/>
      <c r="AL30" s="116"/>
      <c r="AM30" s="116"/>
      <c r="AN30" s="116"/>
      <c r="AO30" s="116"/>
    </row>
    <row r="31" spans="1:42">
      <c r="C31" s="78"/>
      <c r="D31" s="78"/>
      <c r="E31" s="78"/>
      <c r="F31" s="78"/>
      <c r="Q31" s="78"/>
      <c r="R31" s="78"/>
      <c r="S31" s="78"/>
      <c r="T31" s="78"/>
      <c r="AE31" s="78"/>
      <c r="AF31" s="78"/>
      <c r="AG31" s="78"/>
      <c r="AH31" s="78"/>
    </row>
    <row r="33" spans="1:42">
      <c r="A33" s="598" t="s">
        <v>95</v>
      </c>
      <c r="B33" s="598"/>
      <c r="C33" s="83" t="str">
        <f>"選挙管理委員会委員長　"&amp;設定シート!$D$13&amp;"　殿"</f>
        <v>選挙管理委員会委員長　櫻井　正人　殿</v>
      </c>
      <c r="O33" s="595">
        <f>入力シート①!C42</f>
        <v>0</v>
      </c>
      <c r="P33" s="595"/>
      <c r="Q33" s="48" t="s">
        <v>201</v>
      </c>
      <c r="AC33" s="595">
        <f>入力シート①!C35</f>
        <v>0</v>
      </c>
      <c r="AD33" s="595"/>
      <c r="AE33" s="48" t="s">
        <v>201</v>
      </c>
    </row>
    <row r="35" spans="1:42" s="339" customFormat="1"/>
    <row r="36" spans="1:42">
      <c r="A36" s="46" t="s">
        <v>90</v>
      </c>
      <c r="B36" s="90"/>
      <c r="C36" s="46"/>
      <c r="D36" s="46"/>
      <c r="O36" s="46" t="s">
        <v>90</v>
      </c>
      <c r="P36" s="90"/>
      <c r="Q36" s="46"/>
      <c r="R36" s="46"/>
      <c r="AC36" s="46" t="s">
        <v>90</v>
      </c>
      <c r="AD36" s="90"/>
      <c r="AE36" s="46"/>
      <c r="AF36" s="46"/>
    </row>
    <row r="37" spans="1:42">
      <c r="A37" s="469" t="s">
        <v>491</v>
      </c>
      <c r="B37" s="469"/>
      <c r="C37" s="469"/>
      <c r="D37" s="469"/>
      <c r="E37" s="469"/>
      <c r="F37" s="469"/>
      <c r="G37" s="469"/>
      <c r="H37" s="469"/>
      <c r="I37" s="469"/>
      <c r="J37" s="469"/>
      <c r="K37" s="469"/>
      <c r="L37" s="469"/>
      <c r="M37" s="469"/>
      <c r="N37" s="469"/>
      <c r="O37" s="469" t="s">
        <v>491</v>
      </c>
      <c r="P37" s="469"/>
      <c r="Q37" s="469"/>
      <c r="R37" s="469"/>
      <c r="S37" s="469"/>
      <c r="T37" s="469"/>
      <c r="U37" s="469"/>
      <c r="V37" s="469"/>
      <c r="W37" s="469"/>
      <c r="X37" s="469"/>
      <c r="Y37" s="469"/>
      <c r="Z37" s="469"/>
      <c r="AA37" s="469"/>
      <c r="AB37" s="469"/>
      <c r="AC37" s="469" t="s">
        <v>491</v>
      </c>
      <c r="AD37" s="469"/>
      <c r="AE37" s="469"/>
      <c r="AF37" s="469"/>
      <c r="AG37" s="469"/>
      <c r="AH37" s="469"/>
      <c r="AI37" s="469"/>
      <c r="AJ37" s="469"/>
      <c r="AK37" s="469"/>
      <c r="AL37" s="469"/>
      <c r="AM37" s="469"/>
      <c r="AN37" s="469"/>
      <c r="AO37" s="469"/>
      <c r="AP37" s="469"/>
    </row>
    <row r="38" spans="1:42">
      <c r="A38" s="469" t="s">
        <v>492</v>
      </c>
      <c r="B38" s="469"/>
      <c r="C38" s="469"/>
      <c r="D38" s="469"/>
      <c r="E38" s="469"/>
      <c r="F38" s="469"/>
      <c r="G38" s="469"/>
      <c r="H38" s="469"/>
      <c r="I38" s="469"/>
      <c r="J38" s="469"/>
      <c r="K38" s="469"/>
      <c r="L38" s="469"/>
      <c r="M38" s="469"/>
      <c r="N38" s="469"/>
      <c r="O38" s="469" t="s">
        <v>492</v>
      </c>
      <c r="P38" s="469"/>
      <c r="Q38" s="469"/>
      <c r="R38" s="469"/>
      <c r="S38" s="469"/>
      <c r="T38" s="469"/>
      <c r="U38" s="469"/>
      <c r="V38" s="469"/>
      <c r="W38" s="469"/>
      <c r="X38" s="469"/>
      <c r="Y38" s="469"/>
      <c r="Z38" s="469"/>
      <c r="AA38" s="469"/>
      <c r="AB38" s="469"/>
      <c r="AC38" s="469" t="s">
        <v>492</v>
      </c>
      <c r="AD38" s="469"/>
      <c r="AE38" s="469"/>
      <c r="AF38" s="469"/>
      <c r="AG38" s="469"/>
      <c r="AH38" s="469"/>
      <c r="AI38" s="469"/>
      <c r="AJ38" s="469"/>
      <c r="AK38" s="469"/>
      <c r="AL38" s="469"/>
      <c r="AM38" s="469"/>
      <c r="AN38" s="469"/>
      <c r="AO38" s="469"/>
      <c r="AP38" s="469"/>
    </row>
    <row r="39" spans="1:42">
      <c r="A39" s="469" t="s">
        <v>493</v>
      </c>
      <c r="B39" s="469"/>
      <c r="C39" s="469"/>
      <c r="D39" s="469"/>
      <c r="E39" s="469"/>
      <c r="F39" s="469"/>
      <c r="G39" s="469"/>
      <c r="H39" s="469"/>
      <c r="I39" s="469"/>
      <c r="J39" s="469"/>
      <c r="K39" s="469"/>
      <c r="L39" s="469"/>
      <c r="M39" s="469"/>
      <c r="N39" s="469"/>
      <c r="O39" s="469" t="s">
        <v>493</v>
      </c>
      <c r="P39" s="469"/>
      <c r="Q39" s="469"/>
      <c r="R39" s="469"/>
      <c r="S39" s="469"/>
      <c r="T39" s="469"/>
      <c r="U39" s="469"/>
      <c r="V39" s="469"/>
      <c r="W39" s="469"/>
      <c r="X39" s="469"/>
      <c r="Y39" s="469"/>
      <c r="Z39" s="469"/>
      <c r="AA39" s="469"/>
      <c r="AB39" s="469"/>
      <c r="AC39" s="469" t="s">
        <v>493</v>
      </c>
      <c r="AD39" s="469"/>
      <c r="AE39" s="469"/>
      <c r="AF39" s="469"/>
      <c r="AG39" s="469"/>
      <c r="AH39" s="469"/>
      <c r="AI39" s="469"/>
      <c r="AJ39" s="469"/>
      <c r="AK39" s="469"/>
      <c r="AL39" s="469"/>
      <c r="AM39" s="469"/>
      <c r="AN39" s="469"/>
      <c r="AO39" s="469"/>
      <c r="AP39" s="469"/>
    </row>
    <row r="40" spans="1:42">
      <c r="A40" s="469" t="s">
        <v>494</v>
      </c>
      <c r="B40" s="469"/>
      <c r="C40" s="469"/>
      <c r="D40" s="469"/>
      <c r="E40" s="469"/>
      <c r="F40" s="469"/>
      <c r="G40" s="469"/>
      <c r="H40" s="469"/>
      <c r="I40" s="469"/>
      <c r="J40" s="469"/>
      <c r="K40" s="469"/>
      <c r="L40" s="469"/>
      <c r="M40" s="469"/>
      <c r="N40" s="469"/>
      <c r="O40" s="469" t="s">
        <v>494</v>
      </c>
      <c r="P40" s="469"/>
      <c r="Q40" s="469"/>
      <c r="R40" s="469"/>
      <c r="S40" s="469"/>
      <c r="T40" s="469"/>
      <c r="U40" s="469"/>
      <c r="V40" s="469"/>
      <c r="W40" s="469"/>
      <c r="X40" s="469"/>
      <c r="Y40" s="469"/>
      <c r="Z40" s="469"/>
      <c r="AA40" s="469"/>
      <c r="AB40" s="469"/>
      <c r="AC40" s="469" t="s">
        <v>494</v>
      </c>
      <c r="AD40" s="469"/>
      <c r="AE40" s="469"/>
      <c r="AF40" s="469"/>
      <c r="AG40" s="469"/>
      <c r="AH40" s="469"/>
      <c r="AI40" s="469"/>
      <c r="AJ40" s="469"/>
      <c r="AK40" s="469"/>
      <c r="AL40" s="469"/>
      <c r="AM40" s="469"/>
      <c r="AN40" s="469"/>
      <c r="AO40" s="469"/>
      <c r="AP40" s="469"/>
    </row>
    <row r="41" spans="1:42">
      <c r="A41" s="46"/>
      <c r="B41" s="81"/>
      <c r="C41" s="62"/>
      <c r="D41" s="62"/>
      <c r="E41" s="46"/>
      <c r="F41" s="46"/>
      <c r="G41" s="46"/>
      <c r="H41" s="46"/>
      <c r="I41" s="46"/>
      <c r="J41" s="46"/>
      <c r="K41" s="46"/>
      <c r="L41" s="46"/>
      <c r="M41" s="46"/>
      <c r="N41" s="46"/>
      <c r="O41" s="46"/>
      <c r="P41" s="81"/>
      <c r="Q41" s="62"/>
      <c r="R41" s="62"/>
      <c r="S41" s="46"/>
      <c r="T41" s="46"/>
      <c r="U41" s="46"/>
      <c r="V41" s="46"/>
      <c r="W41" s="46"/>
      <c r="X41" s="46"/>
      <c r="Y41" s="46"/>
      <c r="Z41" s="46"/>
      <c r="AA41" s="46"/>
      <c r="AB41" s="46"/>
      <c r="AC41" s="46"/>
      <c r="AD41" s="81"/>
      <c r="AE41" s="62"/>
      <c r="AF41" s="62"/>
      <c r="AG41" s="46"/>
      <c r="AH41" s="46"/>
      <c r="AI41" s="46"/>
      <c r="AJ41" s="46"/>
      <c r="AK41" s="46"/>
      <c r="AL41" s="46"/>
      <c r="AM41" s="46"/>
      <c r="AN41" s="46"/>
      <c r="AO41" s="46"/>
      <c r="AP41" s="46"/>
    </row>
    <row r="42" spans="1:42">
      <c r="B42" s="71"/>
      <c r="C42" s="62"/>
      <c r="D42" s="62"/>
      <c r="G42" s="68"/>
      <c r="P42" s="71"/>
      <c r="Q42" s="62"/>
      <c r="R42" s="62"/>
      <c r="U42" s="68"/>
      <c r="AD42" s="71"/>
      <c r="AE42" s="62"/>
      <c r="AF42" s="62"/>
      <c r="AI42" s="68"/>
    </row>
  </sheetData>
  <mergeCells count="93">
    <mergeCell ref="C30:F30"/>
    <mergeCell ref="Q30:T30"/>
    <mergeCell ref="A33:B33"/>
    <mergeCell ref="O33:P33"/>
    <mergeCell ref="A4:N4"/>
    <mergeCell ref="O4:AB4"/>
    <mergeCell ref="C27:F27"/>
    <mergeCell ref="Q27:T27"/>
    <mergeCell ref="D29:E29"/>
    <mergeCell ref="G29:M29"/>
    <mergeCell ref="R29:S29"/>
    <mergeCell ref="U29:AA29"/>
    <mergeCell ref="A21:D21"/>
    <mergeCell ref="O21:R21"/>
    <mergeCell ref="D26:E26"/>
    <mergeCell ref="G26:M26"/>
    <mergeCell ref="R26:S26"/>
    <mergeCell ref="U26:AA26"/>
    <mergeCell ref="A14:D14"/>
    <mergeCell ref="E14:N14"/>
    <mergeCell ref="O14:R14"/>
    <mergeCell ref="S14:AB14"/>
    <mergeCell ref="A17:N17"/>
    <mergeCell ref="O17:AB17"/>
    <mergeCell ref="A18:N18"/>
    <mergeCell ref="O18:AB18"/>
    <mergeCell ref="A12:D12"/>
    <mergeCell ref="E12:N12"/>
    <mergeCell ref="O12:R12"/>
    <mergeCell ref="S12:AB12"/>
    <mergeCell ref="A13:D13"/>
    <mergeCell ref="E13:N13"/>
    <mergeCell ref="O13:R13"/>
    <mergeCell ref="S13:AB13"/>
    <mergeCell ref="A10:C11"/>
    <mergeCell ref="E10:N10"/>
    <mergeCell ref="O10:Q11"/>
    <mergeCell ref="S10:AB10"/>
    <mergeCell ref="E11:N11"/>
    <mergeCell ref="S11:AB11"/>
    <mergeCell ref="A8:C9"/>
    <mergeCell ref="E8:N8"/>
    <mergeCell ref="O8:Q9"/>
    <mergeCell ref="S8:AB8"/>
    <mergeCell ref="E9:N9"/>
    <mergeCell ref="S9:AB9"/>
    <mergeCell ref="A3:N3"/>
    <mergeCell ref="O3:AB3"/>
    <mergeCell ref="A6:C7"/>
    <mergeCell ref="E6:N6"/>
    <mergeCell ref="O6:Q7"/>
    <mergeCell ref="S6:AB6"/>
    <mergeCell ref="E7:N7"/>
    <mergeCell ref="S7:AB7"/>
    <mergeCell ref="AC13:AF13"/>
    <mergeCell ref="AG13:AP13"/>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C14:AF14"/>
    <mergeCell ref="AG14:AP14"/>
    <mergeCell ref="AC21:AF21"/>
    <mergeCell ref="AF26:AG26"/>
    <mergeCell ref="AI26:AO26"/>
    <mergeCell ref="AC17:AP17"/>
    <mergeCell ref="AC18:AP18"/>
    <mergeCell ref="AE27:AH27"/>
    <mergeCell ref="AF29:AG29"/>
    <mergeCell ref="AI29:AO29"/>
    <mergeCell ref="AE30:AH30"/>
    <mergeCell ref="AC33:AD33"/>
    <mergeCell ref="AC37:AP37"/>
    <mergeCell ref="AC38:AP38"/>
    <mergeCell ref="AC39:AP39"/>
    <mergeCell ref="AC40:AP40"/>
    <mergeCell ref="A37:N37"/>
    <mergeCell ref="A38:N38"/>
    <mergeCell ref="A39:N39"/>
    <mergeCell ref="A40:N40"/>
    <mergeCell ref="O37:AB37"/>
    <mergeCell ref="O38:AB38"/>
    <mergeCell ref="O39:AB39"/>
    <mergeCell ref="O40:AB40"/>
  </mergeCells>
  <phoneticPr fontId="1"/>
  <hyperlinks>
    <hyperlink ref="AQ1" location="目次!A1" display="目次に戻る" xr:uid="{00000000-0004-0000-1400-000000000000}"/>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1:O35"/>
  <sheetViews>
    <sheetView view="pageBreakPreview" zoomScaleNormal="100" zoomScaleSheetLayoutView="100" workbookViewId="0"/>
  </sheetViews>
  <sheetFormatPr defaultColWidth="5.875" defaultRowHeight="14.25"/>
  <cols>
    <col min="1" max="13" width="5.875" style="48" customWidth="1"/>
    <col min="14" max="14" width="10.625" style="48" customWidth="1"/>
    <col min="15" max="15" width="11.875" style="48" bestFit="1" customWidth="1"/>
    <col min="16" max="16384" width="5.875" style="48"/>
  </cols>
  <sheetData>
    <row r="1" spans="1:15">
      <c r="N1" s="66" t="s">
        <v>530</v>
      </c>
      <c r="O1" s="243" t="s">
        <v>363</v>
      </c>
    </row>
    <row r="4" spans="1:15" ht="17.25">
      <c r="K4" s="212"/>
    </row>
    <row r="5" spans="1:15" ht="28.5">
      <c r="A5" s="528" t="s">
        <v>292</v>
      </c>
      <c r="B5" s="528"/>
      <c r="C5" s="528"/>
      <c r="D5" s="528"/>
      <c r="E5" s="528"/>
      <c r="F5" s="528"/>
      <c r="G5" s="528"/>
      <c r="H5" s="528"/>
      <c r="I5" s="528"/>
      <c r="J5" s="528"/>
      <c r="K5" s="528"/>
      <c r="L5" s="528"/>
      <c r="M5" s="528"/>
      <c r="N5" s="528"/>
    </row>
    <row r="6" spans="1:15">
      <c r="A6" s="160"/>
      <c r="B6" s="160"/>
      <c r="C6" s="160"/>
      <c r="D6" s="160"/>
      <c r="E6" s="160"/>
      <c r="F6" s="160"/>
      <c r="G6" s="160"/>
      <c r="H6" s="160"/>
      <c r="I6" s="160"/>
      <c r="J6" s="160"/>
      <c r="K6" s="160"/>
      <c r="L6" s="160"/>
      <c r="M6" s="160"/>
      <c r="N6" s="160"/>
    </row>
    <row r="7" spans="1:15">
      <c r="A7" s="91"/>
      <c r="B7" s="91"/>
      <c r="C7" s="91"/>
      <c r="D7" s="91"/>
      <c r="E7" s="91"/>
      <c r="F7" s="91"/>
      <c r="G7" s="91"/>
      <c r="H7" s="159"/>
      <c r="I7" s="159"/>
      <c r="J7" s="159"/>
      <c r="K7" s="68"/>
      <c r="L7" s="68"/>
      <c r="M7" s="68"/>
      <c r="N7" s="68"/>
    </row>
    <row r="8" spans="1:15" ht="15.75" customHeight="1">
      <c r="A8" s="527" t="str">
        <f>"　貴殿において"&amp;設定シート!$F$6&amp;"執行の"&amp;設定シート!$D$4&amp;入力シート①!$C$6</f>
        <v>　貴殿において令和8年4月5日執行の宮城県議会議員補欠選挙亘理選挙区</v>
      </c>
      <c r="B8" s="527"/>
      <c r="C8" s="527"/>
      <c r="D8" s="527"/>
      <c r="E8" s="527"/>
      <c r="F8" s="527"/>
      <c r="G8" s="527"/>
      <c r="H8" s="527"/>
      <c r="I8" s="527"/>
      <c r="J8" s="527"/>
      <c r="K8" s="527"/>
      <c r="L8" s="527"/>
      <c r="M8" s="527"/>
      <c r="N8" s="527"/>
      <c r="O8" s="93"/>
    </row>
    <row r="9" spans="1:15">
      <c r="A9" s="48" t="s">
        <v>694</v>
      </c>
      <c r="C9" s="93"/>
      <c r="D9" s="93"/>
      <c r="E9" s="93"/>
      <c r="F9" s="93"/>
    </row>
    <row r="10" spans="1:15" ht="14.25" customHeight="1"/>
    <row r="11" spans="1:15" ht="14.25" customHeight="1">
      <c r="H11" s="69"/>
      <c r="K11" s="69"/>
    </row>
    <row r="12" spans="1:15">
      <c r="B12" s="478">
        <f>設定シート!D7</f>
        <v>46108</v>
      </c>
      <c r="C12" s="478"/>
      <c r="D12" s="478"/>
      <c r="E12" s="478"/>
    </row>
    <row r="13" spans="1:15">
      <c r="B13" s="71"/>
      <c r="C13" s="62"/>
      <c r="D13" s="62"/>
      <c r="J13" s="158"/>
      <c r="K13" s="158"/>
    </row>
    <row r="14" spans="1:15">
      <c r="B14" s="71"/>
      <c r="C14" s="62"/>
      <c r="E14" s="48" t="s">
        <v>25</v>
      </c>
      <c r="F14" s="72"/>
      <c r="G14" s="62"/>
      <c r="H14" s="72"/>
      <c r="I14" s="158"/>
      <c r="J14" s="158"/>
      <c r="K14" s="158"/>
      <c r="L14" s="116"/>
      <c r="M14" s="116"/>
      <c r="N14" s="116"/>
    </row>
    <row r="15" spans="1:15">
      <c r="B15" s="71"/>
      <c r="C15" s="62"/>
      <c r="D15" s="62"/>
      <c r="E15" s="61"/>
      <c r="F15" s="72"/>
    </row>
    <row r="16" spans="1:15">
      <c r="B16" s="71"/>
      <c r="C16" s="62"/>
      <c r="D16" s="62"/>
      <c r="E16" s="532" t="s">
        <v>277</v>
      </c>
      <c r="F16" s="532"/>
      <c r="G16" s="116"/>
      <c r="H16" s="529">
        <f>入力シート①!C16</f>
        <v>0</v>
      </c>
      <c r="I16" s="529"/>
      <c r="J16" s="529"/>
      <c r="K16" s="529"/>
      <c r="L16" s="529"/>
      <c r="M16" s="529"/>
      <c r="N16" s="529"/>
    </row>
    <row r="17" spans="1:14">
      <c r="B17" s="71"/>
      <c r="C17" s="62"/>
      <c r="D17" s="62"/>
      <c r="E17" s="72"/>
      <c r="F17" s="72"/>
      <c r="G17" s="116"/>
      <c r="H17" s="332"/>
      <c r="I17" s="332"/>
      <c r="J17" s="332"/>
      <c r="K17" s="332"/>
      <c r="L17" s="333"/>
      <c r="M17" s="333"/>
      <c r="N17" s="333"/>
    </row>
    <row r="18" spans="1:14">
      <c r="B18" s="71"/>
      <c r="C18" s="62"/>
      <c r="D18" s="62"/>
      <c r="E18" s="609" t="s">
        <v>181</v>
      </c>
      <c r="F18" s="609"/>
      <c r="H18" s="529">
        <f>入力シート①!C12</f>
        <v>0</v>
      </c>
      <c r="I18" s="529"/>
      <c r="J18" s="529"/>
      <c r="K18" s="529"/>
      <c r="L18" s="529"/>
      <c r="M18" s="529"/>
      <c r="N18" s="529"/>
    </row>
    <row r="19" spans="1:14">
      <c r="B19" s="71"/>
      <c r="C19" s="62"/>
      <c r="D19" s="62"/>
      <c r="E19" s="66"/>
      <c r="F19" s="66"/>
      <c r="H19" s="116"/>
      <c r="I19" s="116"/>
      <c r="J19" s="116"/>
      <c r="K19" s="116"/>
      <c r="L19" s="116"/>
      <c r="M19" s="116"/>
      <c r="N19" s="116"/>
    </row>
    <row r="20" spans="1:14">
      <c r="B20" s="71"/>
      <c r="C20" s="62"/>
      <c r="D20" s="62"/>
    </row>
    <row r="21" spans="1:14" ht="15.75" customHeight="1">
      <c r="D21" s="76"/>
      <c r="E21" s="76"/>
      <c r="F21" s="72"/>
      <c r="G21" s="76"/>
      <c r="I21" s="74"/>
      <c r="J21" s="74"/>
      <c r="K21" s="77"/>
      <c r="L21" s="77"/>
    </row>
    <row r="22" spans="1:14" ht="17.25">
      <c r="A22" s="215"/>
      <c r="B22" s="215"/>
      <c r="C22" s="66" t="s">
        <v>293</v>
      </c>
      <c r="D22" s="215"/>
      <c r="E22" s="498">
        <f>入力シート①!C22</f>
        <v>0</v>
      </c>
      <c r="F22" s="498"/>
      <c r="G22" s="498"/>
      <c r="H22" s="498"/>
      <c r="I22" s="498"/>
      <c r="J22" s="498"/>
      <c r="K22" s="498"/>
      <c r="L22" s="48" t="s">
        <v>20</v>
      </c>
      <c r="M22" s="214"/>
      <c r="N22" s="214"/>
    </row>
    <row r="24" spans="1:14">
      <c r="E24" s="72"/>
      <c r="F24" s="72"/>
      <c r="G24" s="116"/>
      <c r="H24" s="116"/>
      <c r="I24" s="116"/>
      <c r="J24" s="116"/>
      <c r="K24" s="116"/>
    </row>
    <row r="25" spans="1:14">
      <c r="A25" s="46" t="s">
        <v>69</v>
      </c>
    </row>
    <row r="26" spans="1:14">
      <c r="A26" s="608" t="s">
        <v>359</v>
      </c>
      <c r="B26" s="608"/>
      <c r="C26" s="608"/>
      <c r="D26" s="608"/>
      <c r="E26" s="608"/>
      <c r="F26" s="608"/>
      <c r="G26" s="608"/>
      <c r="H26" s="608"/>
      <c r="I26" s="608"/>
      <c r="J26" s="608"/>
      <c r="K26" s="608"/>
      <c r="L26" s="608"/>
      <c r="M26" s="608"/>
      <c r="N26" s="608"/>
    </row>
    <row r="27" spans="1:14" ht="14.25" customHeight="1"/>
    <row r="28" spans="1:14" ht="14.25" customHeight="1">
      <c r="H28" s="69"/>
    </row>
    <row r="31" spans="1:14">
      <c r="A31" s="46"/>
      <c r="B31" s="46"/>
      <c r="C31" s="46"/>
      <c r="D31" s="46"/>
      <c r="E31" s="46"/>
      <c r="F31" s="46"/>
      <c r="G31" s="46"/>
      <c r="H31" s="46"/>
      <c r="I31" s="46"/>
      <c r="J31" s="46"/>
      <c r="K31" s="46"/>
      <c r="L31" s="46"/>
      <c r="M31" s="46"/>
    </row>
    <row r="32" spans="1:14">
      <c r="A32" s="46"/>
      <c r="B32" s="46"/>
      <c r="C32" s="46"/>
      <c r="D32" s="46"/>
      <c r="E32" s="46"/>
      <c r="F32" s="46"/>
      <c r="G32" s="46"/>
      <c r="H32" s="46"/>
      <c r="I32" s="46"/>
      <c r="J32" s="46"/>
      <c r="K32" s="46"/>
      <c r="L32" s="46"/>
      <c r="M32" s="46"/>
    </row>
    <row r="33" spans="1:13">
      <c r="A33" s="46"/>
      <c r="B33" s="46"/>
      <c r="C33" s="46"/>
      <c r="D33" s="46"/>
      <c r="E33" s="46"/>
      <c r="F33" s="46"/>
      <c r="G33" s="46"/>
      <c r="H33" s="46"/>
      <c r="I33" s="46"/>
      <c r="J33" s="46"/>
      <c r="K33" s="46"/>
      <c r="L33" s="46"/>
      <c r="M33" s="46"/>
    </row>
    <row r="34" spans="1:13">
      <c r="A34" s="46"/>
      <c r="B34" s="46"/>
      <c r="C34" s="46"/>
      <c r="D34" s="46"/>
      <c r="E34" s="46"/>
      <c r="F34" s="46"/>
      <c r="G34" s="46"/>
      <c r="H34" s="46"/>
      <c r="I34" s="46"/>
      <c r="J34" s="46"/>
      <c r="K34" s="46"/>
      <c r="L34" s="46"/>
      <c r="M34" s="46"/>
    </row>
    <row r="35" spans="1:13">
      <c r="A35" s="79"/>
    </row>
  </sheetData>
  <mergeCells count="9">
    <mergeCell ref="A26:N26"/>
    <mergeCell ref="A5:N5"/>
    <mergeCell ref="E22:K22"/>
    <mergeCell ref="B12:E12"/>
    <mergeCell ref="E16:F16"/>
    <mergeCell ref="H16:N16"/>
    <mergeCell ref="E18:F18"/>
    <mergeCell ref="H18:N18"/>
    <mergeCell ref="A8:N8"/>
  </mergeCells>
  <phoneticPr fontId="1"/>
  <hyperlinks>
    <hyperlink ref="O1" location="目次!A1" display="目次に戻る" xr:uid="{00000000-0004-0000-1500-000000000000}"/>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499984740745262"/>
  </sheetPr>
  <dimension ref="A1:O40"/>
  <sheetViews>
    <sheetView view="pageBreakPreview" topLeftCell="A26" zoomScaleNormal="100" zoomScaleSheetLayoutView="100" workbookViewId="0"/>
  </sheetViews>
  <sheetFormatPr defaultColWidth="5.875" defaultRowHeight="14.25"/>
  <cols>
    <col min="1" max="13" width="5.875" style="48" customWidth="1"/>
    <col min="14" max="14" width="10.625" style="48" customWidth="1"/>
    <col min="15" max="15" width="11.875" style="48" bestFit="1" customWidth="1"/>
    <col min="16" max="16384" width="5.875" style="48"/>
  </cols>
  <sheetData>
    <row r="1" spans="1:15">
      <c r="N1" s="66" t="s">
        <v>531</v>
      </c>
      <c r="O1" s="243" t="s">
        <v>363</v>
      </c>
    </row>
    <row r="4" spans="1:15" ht="17.25">
      <c r="K4" s="212"/>
    </row>
    <row r="5" spans="1:15" ht="28.5">
      <c r="A5" s="528" t="s">
        <v>288</v>
      </c>
      <c r="B5" s="528"/>
      <c r="C5" s="528"/>
      <c r="D5" s="528"/>
      <c r="E5" s="528"/>
      <c r="F5" s="528"/>
      <c r="G5" s="528"/>
      <c r="H5" s="528"/>
      <c r="I5" s="528"/>
      <c r="J5" s="528"/>
      <c r="K5" s="528"/>
      <c r="L5" s="528"/>
      <c r="M5" s="528"/>
      <c r="N5" s="528"/>
    </row>
    <row r="6" spans="1:15">
      <c r="A6" s="160"/>
      <c r="B6" s="160"/>
      <c r="C6" s="160"/>
      <c r="D6" s="160"/>
      <c r="E6" s="160"/>
      <c r="F6" s="160"/>
      <c r="G6" s="160"/>
      <c r="H6" s="160"/>
      <c r="I6" s="160"/>
      <c r="J6" s="160"/>
      <c r="K6" s="160"/>
      <c r="L6" s="160"/>
      <c r="M6" s="160"/>
      <c r="N6" s="160"/>
    </row>
    <row r="7" spans="1:15">
      <c r="A7" s="91"/>
      <c r="B7" s="91"/>
      <c r="C7" s="91"/>
      <c r="D7" s="91"/>
      <c r="E7" s="91"/>
      <c r="F7" s="91"/>
      <c r="G7" s="91"/>
      <c r="H7" s="159"/>
      <c r="I7" s="159"/>
      <c r="J7" s="159"/>
      <c r="K7" s="68"/>
      <c r="L7" s="68"/>
      <c r="M7" s="68"/>
      <c r="N7" s="68"/>
    </row>
    <row r="8" spans="1:15" ht="17.25">
      <c r="A8" s="215"/>
      <c r="B8" s="215"/>
      <c r="C8" s="215"/>
      <c r="D8" s="215"/>
      <c r="E8" s="215"/>
      <c r="F8" s="66" t="s">
        <v>289</v>
      </c>
      <c r="G8" s="215"/>
      <c r="H8" s="213"/>
      <c r="I8" s="213"/>
      <c r="J8" s="213"/>
      <c r="K8" s="214"/>
      <c r="L8" s="214"/>
      <c r="M8" s="214"/>
      <c r="N8" s="214"/>
    </row>
    <row r="10" spans="1:15">
      <c r="E10" s="532" t="s">
        <v>277</v>
      </c>
      <c r="F10" s="532"/>
      <c r="G10" s="116"/>
      <c r="H10" s="529">
        <f>入力シート①!C25</f>
        <v>0</v>
      </c>
      <c r="I10" s="529"/>
      <c r="J10" s="529"/>
      <c r="K10" s="529"/>
      <c r="L10" s="529"/>
      <c r="M10" s="529"/>
      <c r="N10" s="529"/>
    </row>
    <row r="11" spans="1:15">
      <c r="E11" s="72"/>
      <c r="F11" s="72"/>
      <c r="G11" s="116"/>
      <c r="H11" s="332"/>
      <c r="I11" s="332"/>
      <c r="J11" s="332"/>
      <c r="K11" s="332"/>
      <c r="L11" s="333"/>
      <c r="M11" s="333"/>
      <c r="N11" s="333"/>
    </row>
    <row r="12" spans="1:15">
      <c r="E12" s="609" t="s">
        <v>181</v>
      </c>
      <c r="F12" s="609"/>
      <c r="H12" s="529">
        <f>入力シート①!C22</f>
        <v>0</v>
      </c>
      <c r="I12" s="529"/>
      <c r="J12" s="529"/>
      <c r="K12" s="529"/>
      <c r="L12" s="529"/>
      <c r="M12" s="529"/>
      <c r="N12" s="529"/>
    </row>
    <row r="13" spans="1:15">
      <c r="B13" s="66"/>
      <c r="C13" s="66"/>
    </row>
    <row r="14" spans="1:15" ht="14.25" customHeight="1"/>
    <row r="15" spans="1:15">
      <c r="A15" s="611" t="str">
        <f>"　上記の者は"&amp;設定シート!$F$6&amp;"執行の"&amp;設定シート!$D$4&amp;入力シート①!$C$6</f>
        <v>　上記の者は令和8年4月5日執行の宮城県議会議員補欠選挙亘理選挙区</v>
      </c>
      <c r="B15" s="611"/>
      <c r="C15" s="611"/>
      <c r="D15" s="611"/>
      <c r="E15" s="611"/>
      <c r="F15" s="611"/>
      <c r="G15" s="611"/>
      <c r="H15" s="611"/>
      <c r="I15" s="611"/>
      <c r="J15" s="611"/>
      <c r="K15" s="611"/>
      <c r="L15" s="611"/>
      <c r="M15" s="611"/>
      <c r="N15" s="611"/>
      <c r="O15" s="93"/>
    </row>
    <row r="16" spans="1:15" s="339" customFormat="1" ht="9" customHeight="1">
      <c r="A16" s="343"/>
      <c r="B16" s="343"/>
      <c r="C16" s="343"/>
      <c r="D16" s="343"/>
      <c r="E16" s="343"/>
      <c r="F16" s="343"/>
      <c r="G16" s="343"/>
      <c r="H16" s="343"/>
      <c r="I16" s="343"/>
      <c r="J16" s="343"/>
      <c r="K16" s="343"/>
      <c r="L16" s="343"/>
      <c r="M16" s="343"/>
      <c r="N16" s="343"/>
      <c r="O16" s="93"/>
    </row>
    <row r="17" spans="1:14">
      <c r="A17" s="48" t="s">
        <v>25</v>
      </c>
      <c r="C17" s="498">
        <f>入力シート①!C12</f>
        <v>0</v>
      </c>
      <c r="D17" s="498"/>
      <c r="E17" s="498"/>
      <c r="F17" s="498"/>
      <c r="G17" s="48" t="s">
        <v>290</v>
      </c>
    </row>
    <row r="18" spans="1:14" ht="14.25" customHeight="1">
      <c r="M18" s="333"/>
    </row>
    <row r="19" spans="1:14" ht="14.25" customHeight="1">
      <c r="H19" s="69"/>
      <c r="K19" s="69"/>
    </row>
    <row r="20" spans="1:14" ht="14.25" customHeight="1">
      <c r="H20" s="69"/>
    </row>
    <row r="23" spans="1:14">
      <c r="B23" s="478">
        <f>設定シート!D7</f>
        <v>46108</v>
      </c>
      <c r="C23" s="478"/>
      <c r="D23" s="478"/>
      <c r="E23" s="478"/>
    </row>
    <row r="24" spans="1:14">
      <c r="B24" s="71"/>
      <c r="C24" s="62"/>
      <c r="D24" s="62"/>
      <c r="J24" s="158"/>
      <c r="K24" s="158"/>
    </row>
    <row r="25" spans="1:14">
      <c r="B25" s="71"/>
      <c r="C25" s="62"/>
      <c r="E25" s="48" t="s">
        <v>273</v>
      </c>
      <c r="F25" s="72"/>
      <c r="G25" s="62"/>
      <c r="H25" s="72"/>
      <c r="I25" s="158"/>
      <c r="J25" s="158"/>
      <c r="K25" s="158"/>
      <c r="L25" s="116"/>
      <c r="M25" s="116"/>
      <c r="N25" s="116"/>
    </row>
    <row r="26" spans="1:14">
      <c r="B26" s="71"/>
      <c r="C26" s="62"/>
      <c r="D26" s="62"/>
      <c r="E26" s="61"/>
      <c r="F26" s="72"/>
    </row>
    <row r="27" spans="1:14">
      <c r="B27" s="71"/>
      <c r="C27" s="62"/>
      <c r="D27" s="62"/>
      <c r="E27" s="532" t="s">
        <v>277</v>
      </c>
      <c r="F27" s="532"/>
      <c r="G27" s="116"/>
      <c r="H27" s="610"/>
      <c r="I27" s="610"/>
      <c r="J27" s="610"/>
      <c r="K27" s="610"/>
      <c r="L27" s="610"/>
      <c r="M27" s="610"/>
      <c r="N27" s="610"/>
    </row>
    <row r="28" spans="1:14">
      <c r="B28" s="71"/>
      <c r="C28" s="62"/>
      <c r="D28" s="62"/>
      <c r="E28" s="72"/>
      <c r="F28" s="72"/>
      <c r="G28" s="116"/>
      <c r="H28" s="342"/>
      <c r="I28" s="342"/>
      <c r="J28" s="342"/>
      <c r="K28" s="342"/>
      <c r="L28" s="140"/>
      <c r="M28" s="140"/>
      <c r="N28" s="140"/>
    </row>
    <row r="29" spans="1:14">
      <c r="B29" s="71"/>
      <c r="C29" s="62"/>
      <c r="D29" s="62"/>
      <c r="E29" s="609" t="s">
        <v>181</v>
      </c>
      <c r="F29" s="609"/>
      <c r="H29" s="610"/>
      <c r="I29" s="610"/>
      <c r="J29" s="610"/>
      <c r="K29" s="610"/>
      <c r="L29" s="610"/>
      <c r="M29" s="610"/>
      <c r="N29" s="610"/>
    </row>
    <row r="30" spans="1:14">
      <c r="B30" s="71"/>
      <c r="C30" s="62"/>
      <c r="D30" s="62"/>
      <c r="E30" s="66"/>
      <c r="F30" s="66"/>
      <c r="H30" s="342"/>
      <c r="I30" s="342"/>
      <c r="J30" s="342"/>
      <c r="K30" s="342"/>
      <c r="L30" s="342"/>
      <c r="M30" s="342"/>
      <c r="N30" s="342"/>
    </row>
    <row r="31" spans="1:14">
      <c r="B31" s="71"/>
      <c r="C31" s="62"/>
      <c r="D31" s="62"/>
      <c r="H31" s="140"/>
      <c r="I31" s="140"/>
      <c r="J31" s="140"/>
      <c r="K31" s="140"/>
      <c r="L31" s="140"/>
      <c r="M31" s="140"/>
      <c r="N31" s="140"/>
    </row>
    <row r="32" spans="1:14">
      <c r="A32" s="216"/>
      <c r="B32" s="216"/>
      <c r="C32" s="216"/>
      <c r="D32" s="216"/>
      <c r="E32" s="532" t="s">
        <v>277</v>
      </c>
      <c r="F32" s="532"/>
      <c r="G32" s="116"/>
      <c r="H32" s="610"/>
      <c r="I32" s="610"/>
      <c r="J32" s="610"/>
      <c r="K32" s="610"/>
      <c r="L32" s="610"/>
      <c r="M32" s="610"/>
      <c r="N32" s="610"/>
    </row>
    <row r="33" spans="1:14">
      <c r="C33" s="66"/>
      <c r="E33" s="72"/>
      <c r="F33" s="72"/>
      <c r="G33" s="116"/>
      <c r="H33" s="342"/>
      <c r="I33" s="342"/>
      <c r="J33" s="342"/>
      <c r="K33" s="342"/>
      <c r="L33" s="140"/>
      <c r="M33" s="140"/>
      <c r="N33" s="140"/>
    </row>
    <row r="34" spans="1:14">
      <c r="B34" s="71"/>
      <c r="C34" s="62"/>
      <c r="D34" s="62"/>
      <c r="E34" s="609" t="s">
        <v>181</v>
      </c>
      <c r="F34" s="609"/>
      <c r="H34" s="610"/>
      <c r="I34" s="610"/>
      <c r="J34" s="610"/>
      <c r="K34" s="610"/>
      <c r="L34" s="610"/>
      <c r="M34" s="610"/>
      <c r="N34" s="610"/>
    </row>
    <row r="35" spans="1:14" ht="15.75" customHeight="1">
      <c r="D35" s="76"/>
      <c r="E35" s="76"/>
      <c r="F35" s="72"/>
      <c r="G35" s="76"/>
      <c r="H35" s="216"/>
      <c r="I35" s="74"/>
      <c r="J35" s="74"/>
      <c r="K35" s="77"/>
      <c r="L35" s="77"/>
    </row>
    <row r="36" spans="1:14">
      <c r="A36" s="46"/>
      <c r="B36" s="46"/>
      <c r="C36" s="46"/>
      <c r="D36" s="46"/>
      <c r="E36" s="46"/>
      <c r="F36" s="46"/>
      <c r="G36" s="46"/>
      <c r="H36" s="46"/>
      <c r="I36" s="46"/>
      <c r="J36" s="46"/>
      <c r="K36" s="46"/>
      <c r="L36" s="46"/>
      <c r="M36" s="46"/>
    </row>
    <row r="37" spans="1:14">
      <c r="A37" s="46" t="s">
        <v>69</v>
      </c>
      <c r="B37" s="46"/>
      <c r="C37" s="46"/>
      <c r="D37" s="46"/>
      <c r="E37" s="46"/>
      <c r="F37" s="46"/>
      <c r="G37" s="46"/>
      <c r="H37" s="46"/>
      <c r="I37" s="46"/>
      <c r="J37" s="46"/>
      <c r="K37" s="46"/>
      <c r="L37" s="46"/>
      <c r="M37" s="46"/>
    </row>
    <row r="38" spans="1:14">
      <c r="A38" s="469" t="s">
        <v>359</v>
      </c>
      <c r="B38" s="469"/>
      <c r="C38" s="469"/>
      <c r="D38" s="469"/>
      <c r="E38" s="469"/>
      <c r="F38" s="469"/>
      <c r="G38" s="469"/>
      <c r="H38" s="469"/>
      <c r="I38" s="469"/>
      <c r="J38" s="469"/>
      <c r="K38" s="469"/>
      <c r="L38" s="469"/>
      <c r="M38" s="469"/>
      <c r="N38" s="469"/>
    </row>
    <row r="39" spans="1:14">
      <c r="A39" s="46"/>
      <c r="B39" s="46"/>
      <c r="C39" s="46"/>
      <c r="D39" s="46"/>
      <c r="E39" s="46"/>
      <c r="F39" s="46"/>
      <c r="G39" s="46"/>
      <c r="H39" s="46"/>
      <c r="I39" s="46"/>
      <c r="J39" s="46"/>
      <c r="K39" s="46"/>
      <c r="L39" s="46"/>
      <c r="M39" s="46"/>
    </row>
    <row r="40" spans="1:14">
      <c r="A40" s="79"/>
    </row>
  </sheetData>
  <mergeCells count="17">
    <mergeCell ref="E10:F10"/>
    <mergeCell ref="E12:F12"/>
    <mergeCell ref="A5:N5"/>
    <mergeCell ref="H10:N10"/>
    <mergeCell ref="H12:N12"/>
    <mergeCell ref="B23:E23"/>
    <mergeCell ref="C17:F17"/>
    <mergeCell ref="E32:F32"/>
    <mergeCell ref="H32:N32"/>
    <mergeCell ref="A15:N15"/>
    <mergeCell ref="A38:N38"/>
    <mergeCell ref="E34:F34"/>
    <mergeCell ref="H34:N34"/>
    <mergeCell ref="E27:F27"/>
    <mergeCell ref="H27:N27"/>
    <mergeCell ref="E29:F29"/>
    <mergeCell ref="H29:N29"/>
  </mergeCells>
  <phoneticPr fontId="1"/>
  <hyperlinks>
    <hyperlink ref="O1" location="目次!A1" display="目次に戻る" xr:uid="{00000000-0004-0000-16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52"/>
  <sheetViews>
    <sheetView view="pageBreakPreview" topLeftCell="A24" zoomScaleNormal="100" zoomScaleSheetLayoutView="100" workbookViewId="0"/>
  </sheetViews>
  <sheetFormatPr defaultColWidth="5.875" defaultRowHeight="14.25"/>
  <cols>
    <col min="1" max="13" width="5.875" style="48" customWidth="1"/>
    <col min="14" max="14" width="6.75" style="48" customWidth="1"/>
    <col min="15" max="15" width="11.875" style="48" bestFit="1" customWidth="1"/>
    <col min="16" max="16384" width="5.875" style="48"/>
  </cols>
  <sheetData>
    <row r="1" spans="1:15">
      <c r="N1" s="66" t="s">
        <v>499</v>
      </c>
      <c r="O1" s="243" t="s">
        <v>363</v>
      </c>
    </row>
    <row r="5" spans="1:15" ht="28.5">
      <c r="A5" s="528" t="s">
        <v>26</v>
      </c>
      <c r="B5" s="528"/>
      <c r="C5" s="528"/>
      <c r="D5" s="528"/>
      <c r="E5" s="528"/>
      <c r="F5" s="528"/>
      <c r="G5" s="528"/>
      <c r="H5" s="528"/>
      <c r="I5" s="528"/>
      <c r="J5" s="528"/>
      <c r="K5" s="528"/>
      <c r="L5" s="528"/>
      <c r="M5" s="528"/>
      <c r="N5" s="528"/>
    </row>
    <row r="6" spans="1:15">
      <c r="A6" s="536"/>
      <c r="B6" s="536"/>
      <c r="C6" s="536"/>
      <c r="D6" s="536"/>
      <c r="E6" s="536"/>
      <c r="F6" s="536"/>
      <c r="G6" s="536"/>
      <c r="H6" s="536"/>
      <c r="I6" s="536"/>
      <c r="J6" s="536"/>
      <c r="K6" s="536"/>
      <c r="L6" s="536"/>
      <c r="M6" s="536"/>
      <c r="N6" s="536"/>
    </row>
    <row r="9" spans="1:15" ht="14.25" customHeight="1">
      <c r="F9" s="48" t="s">
        <v>27</v>
      </c>
    </row>
    <row r="10" spans="1:15" ht="14.25" customHeight="1"/>
    <row r="11" spans="1:15" ht="14.25" customHeight="1">
      <c r="F11" s="48" t="s">
        <v>22</v>
      </c>
      <c r="H11" s="529">
        <f>入力シート①!C33</f>
        <v>0</v>
      </c>
      <c r="I11" s="529"/>
      <c r="J11" s="529"/>
      <c r="K11" s="529"/>
      <c r="L11" s="529"/>
      <c r="M11" s="529"/>
      <c r="N11" s="529"/>
    </row>
    <row r="12" spans="1:15" ht="14.25" customHeight="1">
      <c r="H12" s="131"/>
      <c r="I12" s="131"/>
      <c r="J12" s="131"/>
      <c r="K12" s="131"/>
      <c r="L12" s="333"/>
      <c r="M12" s="333"/>
      <c r="N12" s="333"/>
    </row>
    <row r="13" spans="1:15" ht="14.25" customHeight="1">
      <c r="F13" s="48" t="s">
        <v>9</v>
      </c>
      <c r="H13" s="529">
        <f>入力シート①!C29</f>
        <v>0</v>
      </c>
      <c r="I13" s="529"/>
      <c r="J13" s="529"/>
      <c r="K13" s="529"/>
      <c r="L13" s="529"/>
      <c r="M13" s="529"/>
      <c r="N13" s="529"/>
    </row>
    <row r="14" spans="1:15" ht="14.25" customHeight="1">
      <c r="H14" s="92"/>
      <c r="I14" s="333"/>
      <c r="J14" s="131"/>
      <c r="K14" s="131"/>
      <c r="L14" s="333"/>
      <c r="M14" s="333"/>
      <c r="N14" s="333"/>
    </row>
    <row r="15" spans="1:15" ht="14.25" customHeight="1">
      <c r="F15" s="48" t="s">
        <v>23</v>
      </c>
      <c r="H15" s="529">
        <f>入力シート①!C30</f>
        <v>0</v>
      </c>
      <c r="I15" s="529"/>
      <c r="J15" s="529"/>
      <c r="K15" s="529"/>
      <c r="L15" s="529"/>
      <c r="M15" s="529"/>
      <c r="N15" s="529"/>
    </row>
    <row r="16" spans="1:15" ht="14.25" customHeight="1">
      <c r="I16" s="68"/>
      <c r="J16" s="68"/>
      <c r="K16" s="68"/>
    </row>
    <row r="17" spans="1:13" ht="14.25" customHeight="1">
      <c r="G17" s="91" t="s">
        <v>31</v>
      </c>
      <c r="H17" s="613">
        <f>入力シート①!C31</f>
        <v>0</v>
      </c>
      <c r="I17" s="498"/>
      <c r="J17" s="498"/>
      <c r="K17" s="498"/>
      <c r="L17" s="91" t="s">
        <v>30</v>
      </c>
      <c r="M17" s="92"/>
    </row>
    <row r="18" spans="1:13" ht="14.25" customHeight="1"/>
    <row r="19" spans="1:13" ht="14.25" customHeight="1">
      <c r="G19" s="73"/>
    </row>
    <row r="20" spans="1:13" ht="14.25" customHeight="1"/>
    <row r="21" spans="1:13" ht="14.25" customHeight="1">
      <c r="A21" s="48" t="s">
        <v>28</v>
      </c>
      <c r="C21" s="83" t="str">
        <f>設定シート!$F$6&amp;"執行　"&amp;設定シート!$D$4&amp;入力シート①!$C$6</f>
        <v>令和8年4月5日執行　宮城県議会議員補欠選挙亘理選挙区</v>
      </c>
    </row>
    <row r="22" spans="1:13" ht="14.25" customHeight="1">
      <c r="C22" s="68"/>
    </row>
    <row r="23" spans="1:13" ht="14.25" customHeight="1">
      <c r="G23" s="73"/>
      <c r="J23" s="73"/>
    </row>
    <row r="24" spans="1:13" ht="14.25" customHeight="1">
      <c r="A24" s="48" t="s">
        <v>29</v>
      </c>
      <c r="F24" s="498" t="str">
        <f>入力シート①!C6</f>
        <v>亘理選挙区</v>
      </c>
      <c r="G24" s="498"/>
      <c r="H24" s="498"/>
      <c r="I24" s="498"/>
      <c r="J24" s="73"/>
    </row>
    <row r="25" spans="1:13" ht="14.25" customHeight="1">
      <c r="G25" s="73"/>
      <c r="J25" s="73"/>
    </row>
    <row r="27" spans="1:13" ht="21" customHeight="1">
      <c r="A27" s="48" t="s">
        <v>32</v>
      </c>
    </row>
    <row r="30" spans="1:13">
      <c r="A30" s="614">
        <f>入力シート①!C27</f>
        <v>0</v>
      </c>
      <c r="B30" s="614"/>
      <c r="C30" s="614"/>
      <c r="D30" s="614"/>
      <c r="E30" s="64"/>
    </row>
    <row r="31" spans="1:13">
      <c r="B31" s="71"/>
      <c r="C31" s="71"/>
      <c r="D31" s="71"/>
      <c r="E31" s="71"/>
    </row>
    <row r="32" spans="1:13">
      <c r="B32" s="83" t="str">
        <f>設定シート!D4&amp;入力シート①!C6&amp;"候補者"</f>
        <v>宮城県議会議員補欠選挙亘理選挙区候補者</v>
      </c>
      <c r="G32" s="250"/>
      <c r="H32" s="250"/>
      <c r="I32" s="250"/>
      <c r="J32" s="250"/>
    </row>
    <row r="33" spans="1:14">
      <c r="G33" s="94"/>
      <c r="H33" s="94"/>
      <c r="I33" s="94"/>
      <c r="J33" s="94"/>
    </row>
    <row r="34" spans="1:14" ht="21" customHeight="1">
      <c r="F34" s="72" t="s">
        <v>364</v>
      </c>
      <c r="H34" s="529">
        <f>入力シート①!C8</f>
        <v>0</v>
      </c>
      <c r="I34" s="529"/>
      <c r="J34" s="529"/>
      <c r="K34" s="529"/>
      <c r="L34" s="529"/>
      <c r="M34" s="529"/>
      <c r="N34" s="529"/>
    </row>
    <row r="35" spans="1:14">
      <c r="B35" s="46"/>
      <c r="C35" s="61"/>
    </row>
    <row r="36" spans="1:14" ht="21" customHeight="1">
      <c r="B36" s="46"/>
      <c r="C36" s="46"/>
      <c r="F36" s="72" t="s">
        <v>23</v>
      </c>
      <c r="H36" s="529">
        <f>入力シート①!C12</f>
        <v>0</v>
      </c>
      <c r="I36" s="529"/>
      <c r="J36" s="529"/>
      <c r="K36" s="529"/>
      <c r="L36" s="529"/>
      <c r="M36" s="529"/>
      <c r="N36" s="529"/>
    </row>
    <row r="37" spans="1:14" ht="21">
      <c r="B37" s="46"/>
      <c r="D37" s="76"/>
      <c r="E37" s="76"/>
      <c r="F37" s="72"/>
      <c r="G37" s="76"/>
      <c r="I37" s="74"/>
      <c r="J37" s="74"/>
      <c r="K37" s="77"/>
      <c r="L37" s="77"/>
    </row>
    <row r="38" spans="1:14" ht="14.25" customHeight="1">
      <c r="D38" s="76"/>
      <c r="E38" s="76"/>
      <c r="F38" s="72"/>
      <c r="G38" s="76"/>
      <c r="I38" s="74"/>
      <c r="J38" s="74"/>
      <c r="K38" s="77"/>
      <c r="L38" s="77"/>
    </row>
    <row r="39" spans="1:14">
      <c r="A39" s="541" t="str">
        <f>設定シート!D4&amp;入力シート①!C6</f>
        <v>宮城県議会議員補欠選挙亘理選挙区</v>
      </c>
      <c r="B39" s="541"/>
      <c r="C39" s="541"/>
      <c r="D39" s="541"/>
      <c r="E39" s="541"/>
      <c r="F39" s="541"/>
      <c r="G39" s="541"/>
      <c r="H39" s="250"/>
      <c r="I39" s="75" t="s">
        <v>8</v>
      </c>
      <c r="J39" s="46"/>
      <c r="K39" s="498" t="str">
        <f>入力シート①!G6</f>
        <v>佐々木　佳代</v>
      </c>
      <c r="L39" s="498"/>
      <c r="M39" s="498"/>
      <c r="N39" s="66" t="s">
        <v>20</v>
      </c>
    </row>
    <row r="40" spans="1:14">
      <c r="A40" s="79"/>
    </row>
    <row r="41" spans="1:14">
      <c r="A41" s="79"/>
    </row>
    <row r="42" spans="1:14">
      <c r="A42" s="79"/>
    </row>
    <row r="43" spans="1:14">
      <c r="A43" s="79"/>
    </row>
    <row r="44" spans="1:14">
      <c r="A44" s="79"/>
    </row>
    <row r="45" spans="1:14" s="339" customFormat="1">
      <c r="A45" s="79"/>
    </row>
    <row r="46" spans="1:14">
      <c r="A46" s="63" t="s">
        <v>69</v>
      </c>
      <c r="B46" s="46"/>
      <c r="C46" s="46"/>
      <c r="D46" s="46"/>
      <c r="E46" s="46"/>
      <c r="F46" s="46"/>
      <c r="G46" s="46"/>
      <c r="H46" s="46"/>
      <c r="I46" s="46"/>
      <c r="J46" s="46"/>
      <c r="K46" s="46"/>
      <c r="L46" s="46"/>
      <c r="M46" s="46"/>
      <c r="N46" s="46"/>
    </row>
    <row r="47" spans="1:14">
      <c r="A47" s="612" t="s">
        <v>538</v>
      </c>
      <c r="B47" s="612"/>
      <c r="C47" s="612"/>
      <c r="D47" s="612"/>
      <c r="E47" s="612"/>
      <c r="F47" s="612"/>
      <c r="G47" s="612"/>
      <c r="H47" s="612"/>
      <c r="I47" s="612"/>
      <c r="J47" s="612"/>
      <c r="K47" s="612"/>
      <c r="L47" s="612"/>
      <c r="M47" s="612"/>
      <c r="N47" s="612"/>
    </row>
    <row r="48" spans="1:14">
      <c r="A48" s="612" t="s">
        <v>539</v>
      </c>
      <c r="B48" s="612"/>
      <c r="C48" s="612"/>
      <c r="D48" s="612"/>
      <c r="E48" s="612"/>
      <c r="F48" s="612"/>
      <c r="G48" s="612"/>
      <c r="H48" s="612"/>
      <c r="I48" s="612"/>
      <c r="J48" s="612"/>
      <c r="K48" s="612"/>
      <c r="L48" s="612"/>
      <c r="M48" s="612"/>
      <c r="N48" s="612"/>
    </row>
    <row r="49" spans="1:14">
      <c r="A49" s="612" t="s">
        <v>540</v>
      </c>
      <c r="B49" s="612"/>
      <c r="C49" s="612"/>
      <c r="D49" s="612"/>
      <c r="E49" s="612"/>
      <c r="F49" s="612"/>
      <c r="G49" s="612"/>
      <c r="H49" s="612"/>
      <c r="I49" s="612"/>
      <c r="J49" s="612"/>
      <c r="K49" s="612"/>
      <c r="L49" s="612"/>
      <c r="M49" s="612"/>
      <c r="N49" s="612"/>
    </row>
    <row r="50" spans="1:14">
      <c r="A50" s="612" t="s">
        <v>514</v>
      </c>
      <c r="B50" s="612"/>
      <c r="C50" s="612"/>
      <c r="D50" s="612"/>
      <c r="E50" s="612"/>
      <c r="F50" s="612"/>
      <c r="G50" s="612"/>
      <c r="H50" s="612"/>
      <c r="I50" s="612"/>
      <c r="J50" s="612"/>
      <c r="K50" s="612"/>
      <c r="L50" s="612"/>
      <c r="M50" s="612"/>
      <c r="N50" s="612"/>
    </row>
    <row r="51" spans="1:14">
      <c r="A51" s="63"/>
      <c r="B51" s="46"/>
      <c r="C51" s="46"/>
      <c r="D51" s="46"/>
      <c r="E51" s="46"/>
      <c r="F51" s="46"/>
      <c r="G51" s="46"/>
      <c r="H51" s="46"/>
      <c r="I51" s="46"/>
      <c r="J51" s="46"/>
      <c r="K51" s="46"/>
      <c r="L51" s="46"/>
      <c r="M51" s="46"/>
      <c r="N51" s="46"/>
    </row>
    <row r="52" spans="1:14">
      <c r="A52" s="79"/>
    </row>
  </sheetData>
  <mergeCells count="16">
    <mergeCell ref="A47:N47"/>
    <mergeCell ref="A48:N48"/>
    <mergeCell ref="A49:N49"/>
    <mergeCell ref="A50:N50"/>
    <mergeCell ref="A5:N5"/>
    <mergeCell ref="K39:M39"/>
    <mergeCell ref="H17:K17"/>
    <mergeCell ref="F24:I24"/>
    <mergeCell ref="A30:D30"/>
    <mergeCell ref="H15:N15"/>
    <mergeCell ref="H13:N13"/>
    <mergeCell ref="H11:N11"/>
    <mergeCell ref="A6:N6"/>
    <mergeCell ref="H34:N34"/>
    <mergeCell ref="H36:N36"/>
    <mergeCell ref="A39:G39"/>
  </mergeCells>
  <phoneticPr fontId="1"/>
  <hyperlinks>
    <hyperlink ref="O1" location="目次!A1" display="目次に戻る" xr:uid="{00000000-0004-0000-1700-000000000000}"/>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5"/>
  <sheetViews>
    <sheetView view="pageBreakPreview" topLeftCell="A17" zoomScaleNormal="100" zoomScaleSheetLayoutView="100" workbookViewId="0"/>
  </sheetViews>
  <sheetFormatPr defaultColWidth="5.875" defaultRowHeight="14.25"/>
  <cols>
    <col min="1" max="13" width="5.875" style="48" customWidth="1"/>
    <col min="14" max="14" width="6.75" style="48" customWidth="1"/>
    <col min="15" max="15" width="11.875" style="48" bestFit="1" customWidth="1"/>
    <col min="16" max="16384" width="5.875" style="48"/>
  </cols>
  <sheetData>
    <row r="1" spans="1:15">
      <c r="N1" s="66" t="s">
        <v>500</v>
      </c>
      <c r="O1" s="243" t="s">
        <v>363</v>
      </c>
    </row>
    <row r="5" spans="1:15" ht="28.5">
      <c r="A5" s="528" t="s">
        <v>33</v>
      </c>
      <c r="B5" s="528"/>
      <c r="C5" s="528"/>
      <c r="D5" s="528"/>
      <c r="E5" s="528"/>
      <c r="F5" s="528"/>
      <c r="G5" s="528"/>
      <c r="H5" s="528"/>
      <c r="I5" s="528"/>
      <c r="J5" s="528"/>
      <c r="K5" s="528"/>
      <c r="L5" s="528"/>
      <c r="M5" s="528"/>
      <c r="N5" s="528"/>
    </row>
    <row r="9" spans="1:15" ht="14.25" customHeight="1"/>
    <row r="10" spans="1:15" ht="15.75" customHeight="1">
      <c r="A10" s="530" t="str">
        <f>"　"&amp;設定シート!$F$6&amp;"執行の"&amp;設定シート!$D$4&amp;"における"</f>
        <v>　令和8年4月5日執行の宮城県議会議員補欠選挙における</v>
      </c>
      <c r="B10" s="530"/>
      <c r="C10" s="530"/>
      <c r="D10" s="530"/>
      <c r="E10" s="530"/>
      <c r="F10" s="530"/>
      <c r="G10" s="530"/>
      <c r="H10" s="530"/>
      <c r="I10" s="530"/>
      <c r="J10" s="530"/>
      <c r="K10" s="530"/>
      <c r="L10" s="530"/>
      <c r="M10" s="530"/>
      <c r="N10" s="530"/>
    </row>
    <row r="11" spans="1:15" ht="9" customHeight="1"/>
    <row r="12" spans="1:15" ht="18.75">
      <c r="A12" s="48" t="s">
        <v>695</v>
      </c>
      <c r="H12" s="69"/>
      <c r="J12" s="69"/>
      <c r="K12" s="69"/>
    </row>
    <row r="13" spans="1:15" ht="14.25" customHeight="1">
      <c r="H13" s="69"/>
      <c r="I13" s="69"/>
      <c r="J13" s="69"/>
      <c r="K13" s="69"/>
    </row>
    <row r="14" spans="1:15" ht="14.25" customHeight="1">
      <c r="H14" s="69"/>
      <c r="J14" s="69"/>
    </row>
    <row r="17" spans="1:14">
      <c r="A17" s="614">
        <f>入力シート①!C28</f>
        <v>0</v>
      </c>
      <c r="B17" s="615"/>
      <c r="C17" s="615"/>
      <c r="D17" s="615"/>
      <c r="E17" s="64"/>
    </row>
    <row r="18" spans="1:14">
      <c r="B18" s="71"/>
      <c r="C18" s="62"/>
      <c r="D18" s="62"/>
    </row>
    <row r="19" spans="1:14">
      <c r="B19" s="71"/>
      <c r="C19" s="62"/>
      <c r="D19" s="62"/>
    </row>
    <row r="20" spans="1:14">
      <c r="B20" s="71"/>
      <c r="C20" s="62"/>
      <c r="D20" s="62"/>
    </row>
    <row r="21" spans="1:14">
      <c r="B21" s="71"/>
      <c r="C21" s="62"/>
      <c r="D21" s="62"/>
    </row>
    <row r="22" spans="1:14">
      <c r="B22" s="71"/>
      <c r="C22" s="62"/>
      <c r="D22" s="62"/>
      <c r="F22" s="48" t="s">
        <v>22</v>
      </c>
      <c r="H22" s="529">
        <f>入力シート①!C33</f>
        <v>0</v>
      </c>
      <c r="I22" s="529"/>
      <c r="J22" s="529"/>
      <c r="K22" s="529"/>
      <c r="L22" s="529"/>
      <c r="M22" s="529"/>
      <c r="N22" s="529"/>
    </row>
    <row r="23" spans="1:14">
      <c r="B23" s="71"/>
      <c r="C23" s="62"/>
      <c r="D23" s="62"/>
      <c r="H23" s="333"/>
      <c r="I23" s="333"/>
      <c r="J23" s="333"/>
      <c r="K23" s="333"/>
      <c r="L23" s="333"/>
      <c r="M23" s="333"/>
      <c r="N23" s="333"/>
    </row>
    <row r="24" spans="1:14">
      <c r="B24" s="71"/>
      <c r="C24" s="62"/>
      <c r="D24" s="62"/>
      <c r="H24" s="333"/>
      <c r="I24" s="333"/>
      <c r="J24" s="333"/>
      <c r="K24" s="333"/>
      <c r="L24" s="333"/>
      <c r="M24" s="333"/>
      <c r="N24" s="333"/>
    </row>
    <row r="25" spans="1:14">
      <c r="B25" s="71"/>
      <c r="C25" s="62"/>
      <c r="D25" s="62"/>
      <c r="H25" s="333"/>
      <c r="I25" s="333"/>
      <c r="J25" s="333"/>
      <c r="K25" s="333"/>
      <c r="L25" s="333"/>
      <c r="M25" s="333"/>
      <c r="N25" s="333"/>
    </row>
    <row r="26" spans="1:14" ht="21" customHeight="1">
      <c r="B26" s="71"/>
      <c r="C26" s="62"/>
      <c r="D26" s="62"/>
      <c r="F26" s="48" t="s">
        <v>23</v>
      </c>
      <c r="H26" s="592">
        <f>入力シート①!C30</f>
        <v>0</v>
      </c>
      <c r="I26" s="592"/>
      <c r="J26" s="592"/>
      <c r="K26" s="592"/>
      <c r="L26" s="592"/>
      <c r="M26" s="592"/>
      <c r="N26" s="592"/>
    </row>
    <row r="27" spans="1:14">
      <c r="B27" s="71"/>
      <c r="C27" s="62"/>
      <c r="D27" s="62"/>
    </row>
    <row r="30" spans="1:14" ht="14.25" customHeight="1">
      <c r="D30" s="76"/>
    </row>
    <row r="31" spans="1:14" ht="21" customHeight="1">
      <c r="B31" s="72" t="s">
        <v>17</v>
      </c>
      <c r="D31" s="529">
        <f>入力シート①!C12</f>
        <v>0</v>
      </c>
      <c r="E31" s="529"/>
      <c r="F31" s="529"/>
      <c r="G31" s="529"/>
      <c r="H31" s="529"/>
      <c r="I31" s="529"/>
      <c r="J31" s="75" t="s">
        <v>20</v>
      </c>
    </row>
    <row r="32" spans="1:14" ht="14.25" customHeight="1">
      <c r="D32" s="76"/>
      <c r="E32" s="76"/>
      <c r="F32" s="72"/>
      <c r="G32" s="76"/>
      <c r="K32" s="75"/>
      <c r="L32" s="75"/>
    </row>
    <row r="33" spans="1:14" ht="14.25" customHeight="1">
      <c r="D33" s="76"/>
      <c r="E33" s="76"/>
      <c r="F33" s="72"/>
      <c r="G33" s="76"/>
      <c r="K33" s="75"/>
      <c r="L33" s="75"/>
    </row>
    <row r="34" spans="1:14">
      <c r="A34" s="46" t="s">
        <v>69</v>
      </c>
    </row>
    <row r="35" spans="1:14">
      <c r="A35" s="469" t="s">
        <v>359</v>
      </c>
      <c r="B35" s="469"/>
      <c r="C35" s="469"/>
      <c r="D35" s="469"/>
      <c r="E35" s="469"/>
      <c r="F35" s="469"/>
      <c r="G35" s="469"/>
      <c r="H35" s="469"/>
      <c r="I35" s="469"/>
      <c r="J35" s="469"/>
      <c r="K35" s="469"/>
      <c r="L35" s="469"/>
      <c r="M35" s="469"/>
      <c r="N35" s="469"/>
    </row>
  </sheetData>
  <mergeCells count="7">
    <mergeCell ref="A35:N35"/>
    <mergeCell ref="A5:N5"/>
    <mergeCell ref="H22:N22"/>
    <mergeCell ref="H26:N26"/>
    <mergeCell ref="D31:I31"/>
    <mergeCell ref="A17:D17"/>
    <mergeCell ref="A10:N10"/>
  </mergeCells>
  <phoneticPr fontId="1"/>
  <hyperlinks>
    <hyperlink ref="O1" location="目次!A1" display="目次に戻る" xr:uid="{00000000-0004-0000-18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50"/>
  <sheetViews>
    <sheetView view="pageBreakPreview" topLeftCell="A22" zoomScale="85" zoomScaleNormal="100" zoomScaleSheetLayoutView="85" workbookViewId="0"/>
  </sheetViews>
  <sheetFormatPr defaultColWidth="5.875" defaultRowHeight="14.25"/>
  <cols>
    <col min="1" max="13" width="5.875" style="48" customWidth="1"/>
    <col min="14" max="14" width="8.125" style="48" customWidth="1"/>
    <col min="15" max="20" width="5.875" style="48"/>
    <col min="21" max="21" width="11.875" style="48" bestFit="1" customWidth="1"/>
    <col min="22" max="16384" width="5.875" style="48"/>
  </cols>
  <sheetData>
    <row r="1" spans="1:21" ht="15" thickBot="1">
      <c r="N1" s="66" t="s">
        <v>501</v>
      </c>
      <c r="P1" s="616" t="s">
        <v>166</v>
      </c>
      <c r="Q1" s="616"/>
      <c r="R1" s="616"/>
      <c r="S1" s="616"/>
      <c r="U1" s="243" t="s">
        <v>363</v>
      </c>
    </row>
    <row r="2" spans="1:21">
      <c r="P2" s="619" t="s">
        <v>135</v>
      </c>
      <c r="Q2" s="620"/>
      <c r="R2" s="620"/>
      <c r="S2" s="621"/>
    </row>
    <row r="3" spans="1:21">
      <c r="P3" s="622"/>
      <c r="Q3" s="623"/>
      <c r="R3" s="623"/>
      <c r="S3" s="624"/>
    </row>
    <row r="4" spans="1:21" ht="15" thickBot="1">
      <c r="P4" s="625"/>
      <c r="Q4" s="626"/>
      <c r="R4" s="626"/>
      <c r="S4" s="627"/>
    </row>
    <row r="5" spans="1:21" ht="28.5">
      <c r="A5" s="528" t="s">
        <v>34</v>
      </c>
      <c r="B5" s="528"/>
      <c r="C5" s="528"/>
      <c r="D5" s="528"/>
      <c r="E5" s="528"/>
      <c r="F5" s="528"/>
      <c r="G5" s="528"/>
      <c r="H5" s="528"/>
      <c r="I5" s="528"/>
      <c r="J5" s="528"/>
      <c r="K5" s="528"/>
      <c r="L5" s="528"/>
      <c r="M5" s="528"/>
      <c r="N5" s="528"/>
    </row>
    <row r="8" spans="1:21" ht="14.25" customHeight="1">
      <c r="F8" s="48" t="s">
        <v>27</v>
      </c>
    </row>
    <row r="9" spans="1:21" ht="14.25" customHeight="1"/>
    <row r="10" spans="1:21" ht="18" customHeight="1">
      <c r="F10" s="48" t="s">
        <v>22</v>
      </c>
      <c r="H10" s="529">
        <f>VLOOKUP($P$2,入力シート②!$B$4:$J$42,8,0)</f>
        <v>0</v>
      </c>
      <c r="I10" s="529"/>
      <c r="J10" s="529"/>
      <c r="K10" s="529"/>
      <c r="L10" s="529"/>
      <c r="M10" s="529"/>
      <c r="N10" s="529"/>
    </row>
    <row r="11" spans="1:21" ht="18" customHeight="1">
      <c r="H11" s="333"/>
      <c r="I11" s="131"/>
      <c r="J11" s="131"/>
      <c r="K11" s="131"/>
      <c r="L11" s="131"/>
      <c r="M11" s="333"/>
      <c r="N11" s="333"/>
    </row>
    <row r="12" spans="1:21" ht="18" customHeight="1">
      <c r="F12" s="48" t="s">
        <v>9</v>
      </c>
      <c r="H12" s="529">
        <f>VLOOKUP($P$2,入力シート②!$B$4:$J$42,7,0)</f>
        <v>0</v>
      </c>
      <c r="I12" s="529"/>
      <c r="J12" s="529"/>
      <c r="K12" s="529"/>
      <c r="L12" s="529"/>
      <c r="M12" s="529"/>
      <c r="N12" s="529"/>
    </row>
    <row r="13" spans="1:21" ht="18" customHeight="1">
      <c r="H13" s="333"/>
      <c r="I13" s="131"/>
      <c r="J13" s="92"/>
      <c r="K13" s="131"/>
      <c r="L13" s="131"/>
      <c r="M13" s="333"/>
      <c r="N13" s="333"/>
    </row>
    <row r="14" spans="1:21" ht="18" customHeight="1">
      <c r="F14" s="48" t="s">
        <v>23</v>
      </c>
      <c r="H14" s="529">
        <f>VLOOKUP($P$2,入力シート②!$B$4:$J$42,6,0)</f>
        <v>0</v>
      </c>
      <c r="I14" s="529"/>
      <c r="J14" s="529"/>
      <c r="K14" s="529"/>
      <c r="L14" s="529"/>
      <c r="M14" s="529"/>
      <c r="N14" s="529"/>
    </row>
    <row r="15" spans="1:21" ht="14.25" customHeight="1">
      <c r="I15" s="68"/>
      <c r="J15" s="68"/>
      <c r="K15" s="68"/>
    </row>
    <row r="16" spans="1:21" ht="14.25" customHeight="1">
      <c r="H16" s="91" t="s">
        <v>31</v>
      </c>
      <c r="I16" s="613">
        <f>VLOOKUP($P$2,入力シート②!$B$4:$J$42,9,0)</f>
        <v>0</v>
      </c>
      <c r="J16" s="613"/>
      <c r="K16" s="613"/>
      <c r="L16" s="613"/>
      <c r="M16" s="91" t="s">
        <v>30</v>
      </c>
    </row>
    <row r="17" spans="1:10" ht="14.25" customHeight="1"/>
    <row r="18" spans="1:10">
      <c r="G18" s="68"/>
    </row>
    <row r="19" spans="1:10" ht="14.25" customHeight="1"/>
    <row r="20" spans="1:10" ht="14.25" customHeight="1">
      <c r="A20" s="48" t="s">
        <v>28</v>
      </c>
      <c r="C20" s="83" t="str">
        <f>設定シート!$F$6&amp;"執行　"&amp;設定シート!$D$4&amp;入力シート①!$C$6</f>
        <v>令和8年4月5日執行　宮城県議会議員補欠選挙亘理選挙区</v>
      </c>
    </row>
    <row r="21" spans="1:10" ht="14.25" customHeight="1">
      <c r="C21" s="94"/>
    </row>
    <row r="22" spans="1:10" ht="14.25" customHeight="1">
      <c r="C22" s="68"/>
    </row>
    <row r="23" spans="1:10" ht="14.25" customHeight="1">
      <c r="G23" s="73"/>
      <c r="J23" s="73"/>
    </row>
    <row r="24" spans="1:10" ht="21" customHeight="1">
      <c r="A24" s="48" t="s">
        <v>35</v>
      </c>
      <c r="F24" s="93" t="str">
        <f>P2</f>
        <v>亘理町</v>
      </c>
      <c r="G24" s="68"/>
      <c r="H24" s="48" t="s">
        <v>36</v>
      </c>
      <c r="J24" s="68"/>
    </row>
    <row r="25" spans="1:10" ht="14.25" customHeight="1">
      <c r="G25" s="73"/>
      <c r="J25" s="73"/>
    </row>
    <row r="27" spans="1:10">
      <c r="A27" s="48" t="s">
        <v>32</v>
      </c>
    </row>
    <row r="30" spans="1:10">
      <c r="A30" s="617">
        <f>入力シート②!E4</f>
        <v>0</v>
      </c>
      <c r="B30" s="618"/>
      <c r="C30" s="618"/>
      <c r="D30" s="618"/>
      <c r="E30" s="64"/>
    </row>
    <row r="32" spans="1:10" ht="21" customHeight="1">
      <c r="B32" s="83" t="str">
        <f>設定シート!D4&amp;入力シート①!C6&amp;"候補者"</f>
        <v>宮城県議会議員補欠選挙亘理選挙区候補者</v>
      </c>
      <c r="G32" s="250"/>
      <c r="H32" s="250"/>
      <c r="I32" s="250"/>
      <c r="J32" s="250"/>
    </row>
    <row r="33" spans="1:14">
      <c r="G33" s="94"/>
      <c r="H33" s="94"/>
      <c r="I33" s="94"/>
      <c r="J33" s="94"/>
    </row>
    <row r="34" spans="1:14">
      <c r="F34" s="72" t="s">
        <v>364</v>
      </c>
      <c r="H34" s="529">
        <f>入力シート①!C8</f>
        <v>0</v>
      </c>
      <c r="I34" s="529"/>
      <c r="J34" s="529"/>
      <c r="K34" s="529"/>
      <c r="L34" s="529"/>
      <c r="M34" s="529"/>
      <c r="N34" s="529"/>
    </row>
    <row r="35" spans="1:14" ht="21" customHeight="1">
      <c r="B35" s="46"/>
      <c r="C35" s="61"/>
    </row>
    <row r="36" spans="1:14" ht="14.25" customHeight="1">
      <c r="B36" s="46"/>
      <c r="C36" s="46"/>
      <c r="F36" s="72" t="s">
        <v>23</v>
      </c>
      <c r="H36" s="529">
        <f>入力シート①!C12</f>
        <v>0</v>
      </c>
      <c r="I36" s="529"/>
      <c r="J36" s="529"/>
      <c r="K36" s="529"/>
      <c r="L36" s="529"/>
      <c r="M36" s="529"/>
      <c r="N36" s="529"/>
    </row>
    <row r="37" spans="1:14" ht="14.25" customHeight="1">
      <c r="D37" s="76"/>
      <c r="E37" s="76"/>
      <c r="F37" s="72"/>
      <c r="G37" s="76"/>
      <c r="I37" s="74"/>
      <c r="J37" s="74"/>
      <c r="K37" s="77"/>
      <c r="L37" s="77"/>
    </row>
    <row r="38" spans="1:14" ht="14.25" customHeight="1">
      <c r="D38" s="76"/>
      <c r="E38" s="76"/>
      <c r="F38" s="72"/>
      <c r="G38" s="76"/>
      <c r="I38" s="74"/>
      <c r="J38" s="74"/>
      <c r="K38" s="77"/>
      <c r="L38" s="77"/>
    </row>
    <row r="39" spans="1:14">
      <c r="B39" s="595" t="str">
        <f>VLOOKUP($P$2,入力シート②!$B$4:$J$42,2,0)</f>
        <v>亘理町</v>
      </c>
      <c r="C39" s="595"/>
      <c r="D39" s="90" t="s">
        <v>38</v>
      </c>
      <c r="E39" s="76"/>
      <c r="F39" s="72"/>
      <c r="G39" s="76"/>
      <c r="J39" s="68"/>
      <c r="L39" s="75" t="s">
        <v>20</v>
      </c>
    </row>
    <row r="40" spans="1:14">
      <c r="A40" s="79"/>
    </row>
    <row r="41" spans="1:14">
      <c r="A41" s="79"/>
    </row>
    <row r="42" spans="1:14" s="339" customFormat="1">
      <c r="A42" s="79"/>
    </row>
    <row r="43" spans="1:14">
      <c r="A43" s="63" t="s">
        <v>69</v>
      </c>
      <c r="B43" s="46"/>
      <c r="C43" s="46"/>
      <c r="D43" s="46"/>
      <c r="E43" s="46"/>
      <c r="F43" s="46"/>
      <c r="G43" s="46"/>
      <c r="H43" s="46"/>
      <c r="I43" s="46"/>
      <c r="J43" s="46"/>
      <c r="K43" s="46"/>
      <c r="L43" s="46"/>
      <c r="M43" s="46"/>
      <c r="N43" s="46"/>
    </row>
    <row r="44" spans="1:14">
      <c r="A44" s="612" t="s">
        <v>511</v>
      </c>
      <c r="B44" s="612"/>
      <c r="C44" s="612"/>
      <c r="D44" s="612"/>
      <c r="E44" s="612"/>
      <c r="F44" s="612"/>
      <c r="G44" s="612"/>
      <c r="H44" s="612"/>
      <c r="I44" s="612"/>
      <c r="J44" s="612"/>
      <c r="K44" s="612"/>
      <c r="L44" s="612"/>
      <c r="M44" s="612"/>
      <c r="N44" s="612"/>
    </row>
    <row r="45" spans="1:14">
      <c r="A45" s="612" t="s">
        <v>512</v>
      </c>
      <c r="B45" s="612"/>
      <c r="C45" s="612"/>
      <c r="D45" s="612"/>
      <c r="E45" s="612"/>
      <c r="F45" s="612"/>
      <c r="G45" s="612"/>
      <c r="H45" s="612"/>
      <c r="I45" s="612"/>
      <c r="J45" s="612"/>
      <c r="K45" s="612"/>
      <c r="L45" s="612"/>
      <c r="M45" s="612"/>
      <c r="N45" s="612"/>
    </row>
    <row r="46" spans="1:14">
      <c r="A46" s="612" t="s">
        <v>513</v>
      </c>
      <c r="B46" s="612"/>
      <c r="C46" s="612"/>
      <c r="D46" s="612"/>
      <c r="E46" s="612"/>
      <c r="F46" s="612"/>
      <c r="G46" s="612"/>
      <c r="H46" s="612"/>
      <c r="I46" s="612"/>
      <c r="J46" s="612"/>
      <c r="K46" s="612"/>
      <c r="L46" s="612"/>
      <c r="M46" s="612"/>
      <c r="N46" s="612"/>
    </row>
    <row r="47" spans="1:14">
      <c r="A47" s="612" t="s">
        <v>514</v>
      </c>
      <c r="B47" s="612"/>
      <c r="C47" s="612"/>
      <c r="D47" s="612"/>
      <c r="E47" s="612"/>
      <c r="F47" s="612"/>
      <c r="G47" s="612"/>
      <c r="H47" s="612"/>
      <c r="I47" s="612"/>
      <c r="J47" s="612"/>
      <c r="K47" s="612"/>
      <c r="L47" s="612"/>
      <c r="M47" s="612"/>
      <c r="N47" s="612"/>
    </row>
    <row r="49" spans="1:13">
      <c r="A49" s="79"/>
    </row>
    <row r="50" spans="1:13">
      <c r="M50" s="66"/>
    </row>
  </sheetData>
  <mergeCells count="15">
    <mergeCell ref="A44:N44"/>
    <mergeCell ref="A45:N45"/>
    <mergeCell ref="A46:N46"/>
    <mergeCell ref="A47:N47"/>
    <mergeCell ref="P1:S1"/>
    <mergeCell ref="A5:N5"/>
    <mergeCell ref="H34:N34"/>
    <mergeCell ref="H36:N36"/>
    <mergeCell ref="B39:C39"/>
    <mergeCell ref="A30:D30"/>
    <mergeCell ref="I16:L16"/>
    <mergeCell ref="P2:S4"/>
    <mergeCell ref="H14:N14"/>
    <mergeCell ref="H12:N12"/>
    <mergeCell ref="H10:N10"/>
  </mergeCells>
  <phoneticPr fontId="1"/>
  <hyperlinks>
    <hyperlink ref="U1" location="目次!A1" display="目次に戻る" xr:uid="{00000000-0004-0000-1900-000000000000}"/>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入力シート②!$B$4:$B$42</xm:f>
          </x14:formula1>
          <xm:sqref>P2:S4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30"/>
  <sheetViews>
    <sheetView view="pageBreakPreview" topLeftCell="A19" zoomScaleNormal="100" zoomScaleSheetLayoutView="100" workbookViewId="0"/>
  </sheetViews>
  <sheetFormatPr defaultColWidth="5.875" defaultRowHeight="21" customHeight="1"/>
  <cols>
    <col min="1" max="13" width="5.875" style="48" customWidth="1"/>
    <col min="14" max="20" width="5.875" style="48"/>
    <col min="21" max="21" width="11.875" style="48" bestFit="1" customWidth="1"/>
    <col min="22" max="16384" width="5.875" style="48"/>
  </cols>
  <sheetData>
    <row r="1" spans="1:21" ht="21" customHeight="1" thickBot="1">
      <c r="N1" s="338" t="s">
        <v>502</v>
      </c>
      <c r="P1" s="616" t="s">
        <v>166</v>
      </c>
      <c r="Q1" s="616"/>
      <c r="R1" s="616"/>
      <c r="S1" s="616"/>
      <c r="U1" s="243" t="s">
        <v>363</v>
      </c>
    </row>
    <row r="2" spans="1:21" ht="21" customHeight="1">
      <c r="P2" s="619" t="s">
        <v>121</v>
      </c>
      <c r="Q2" s="620"/>
      <c r="R2" s="620"/>
      <c r="S2" s="621"/>
    </row>
    <row r="3" spans="1:21" ht="21" customHeight="1">
      <c r="P3" s="622"/>
      <c r="Q3" s="623"/>
      <c r="R3" s="623"/>
      <c r="S3" s="624"/>
    </row>
    <row r="4" spans="1:21" ht="21" customHeight="1" thickBot="1">
      <c r="P4" s="625"/>
      <c r="Q4" s="626"/>
      <c r="R4" s="626"/>
      <c r="S4" s="627"/>
    </row>
    <row r="5" spans="1:21" ht="28.5">
      <c r="A5" s="528" t="s">
        <v>33</v>
      </c>
      <c r="B5" s="528"/>
      <c r="C5" s="528"/>
      <c r="D5" s="528"/>
      <c r="E5" s="528"/>
      <c r="F5" s="528"/>
      <c r="G5" s="528"/>
      <c r="H5" s="528"/>
      <c r="I5" s="528"/>
      <c r="J5" s="528"/>
      <c r="K5" s="528"/>
      <c r="L5" s="528"/>
      <c r="M5" s="528"/>
      <c r="N5" s="528"/>
    </row>
    <row r="9" spans="1:21" ht="15.75" customHeight="1">
      <c r="A9" s="530" t="str">
        <f>"　"&amp;設定シート!$F$6&amp;"執行の"&amp;設定シート!$D$4&amp;"における"</f>
        <v>　令和8年4月5日執行の宮城県議会議員補欠選挙における</v>
      </c>
      <c r="B9" s="530"/>
      <c r="C9" s="530"/>
      <c r="D9" s="530"/>
      <c r="E9" s="530"/>
      <c r="F9" s="530"/>
      <c r="G9" s="530"/>
      <c r="H9" s="530"/>
      <c r="I9" s="530"/>
      <c r="J9" s="530"/>
      <c r="K9" s="530"/>
      <c r="L9" s="530"/>
      <c r="M9" s="530"/>
      <c r="N9" s="530"/>
    </row>
    <row r="10" spans="1:21" ht="9" customHeight="1"/>
    <row r="11" spans="1:21" ht="18.75">
      <c r="A11" s="48" t="s">
        <v>696</v>
      </c>
      <c r="H11" s="69"/>
      <c r="J11" s="69"/>
      <c r="K11" s="69"/>
    </row>
    <row r="12" spans="1:21" ht="21" customHeight="1">
      <c r="H12" s="69"/>
      <c r="J12" s="69"/>
    </row>
    <row r="15" spans="1:21" ht="21" customHeight="1">
      <c r="A15" s="614">
        <f>入力シート②!$F$4</f>
        <v>0</v>
      </c>
      <c r="B15" s="614"/>
      <c r="C15" s="614"/>
      <c r="D15" s="614"/>
      <c r="E15" s="79"/>
      <c r="F15" s="79"/>
    </row>
    <row r="16" spans="1:21" ht="21" customHeight="1">
      <c r="B16" s="71"/>
      <c r="C16" s="62"/>
      <c r="D16" s="62"/>
    </row>
    <row r="17" spans="1:14" ht="21" customHeight="1">
      <c r="B17" s="71"/>
      <c r="C17" s="62"/>
      <c r="D17" s="62"/>
    </row>
    <row r="18" spans="1:14" ht="21" customHeight="1">
      <c r="B18" s="71"/>
      <c r="C18" s="62"/>
      <c r="D18" s="62"/>
    </row>
    <row r="19" spans="1:14" ht="21" customHeight="1">
      <c r="B19" s="71"/>
      <c r="C19" s="62"/>
      <c r="D19" s="62"/>
      <c r="F19" s="48" t="s">
        <v>22</v>
      </c>
      <c r="H19" s="529">
        <f>VLOOKUP($P$2,入力シート②!$B$4:$J$42,8,0)</f>
        <v>0</v>
      </c>
      <c r="I19" s="529"/>
      <c r="J19" s="529"/>
      <c r="K19" s="529"/>
      <c r="L19" s="529"/>
      <c r="M19" s="529"/>
      <c r="N19" s="529"/>
    </row>
    <row r="20" spans="1:14" ht="21" customHeight="1">
      <c r="B20" s="71"/>
      <c r="C20" s="62"/>
      <c r="D20" s="62"/>
    </row>
    <row r="21" spans="1:14" ht="21" customHeight="1">
      <c r="B21" s="71"/>
      <c r="C21" s="62"/>
      <c r="D21" s="62"/>
    </row>
    <row r="22" spans="1:14" ht="21" customHeight="1">
      <c r="B22" s="71"/>
      <c r="C22" s="62"/>
      <c r="D22" s="62"/>
      <c r="F22" s="48" t="s">
        <v>23</v>
      </c>
      <c r="H22" s="592">
        <f>VLOOKUP($P$2,入力シート②!$B$4:$J$42,6,0)</f>
        <v>0</v>
      </c>
      <c r="I22" s="592"/>
      <c r="J22" s="592"/>
      <c r="K22" s="592"/>
      <c r="L22" s="592"/>
      <c r="M22" s="592"/>
      <c r="N22" s="592"/>
    </row>
    <row r="23" spans="1:14" ht="21" customHeight="1">
      <c r="B23" s="71"/>
      <c r="C23" s="62"/>
      <c r="D23" s="62"/>
    </row>
    <row r="24" spans="1:14" ht="21" customHeight="1">
      <c r="D24" s="76"/>
      <c r="E24" s="76"/>
      <c r="F24" s="72"/>
      <c r="G24" s="76"/>
    </row>
    <row r="25" spans="1:14" ht="21" customHeight="1">
      <c r="B25" s="72" t="s">
        <v>17</v>
      </c>
      <c r="D25" s="529">
        <f>入力シート①!C12</f>
        <v>0</v>
      </c>
      <c r="E25" s="529"/>
      <c r="F25" s="529"/>
      <c r="G25" s="529"/>
      <c r="H25" s="529"/>
      <c r="I25" s="529"/>
      <c r="J25" s="75" t="s">
        <v>20</v>
      </c>
    </row>
    <row r="26" spans="1:14" ht="21" customHeight="1">
      <c r="D26" s="76"/>
      <c r="E26" s="76"/>
      <c r="F26" s="72"/>
      <c r="G26" s="76"/>
      <c r="I26" s="74"/>
      <c r="J26" s="74"/>
      <c r="K26" s="74"/>
      <c r="L26" s="74"/>
    </row>
    <row r="27" spans="1:14" ht="21" customHeight="1">
      <c r="D27" s="76"/>
      <c r="E27" s="76"/>
      <c r="F27" s="72"/>
      <c r="G27" s="76"/>
      <c r="I27" s="74"/>
      <c r="J27" s="74"/>
      <c r="K27" s="77"/>
      <c r="L27" s="77"/>
    </row>
    <row r="28" spans="1:14" ht="21" customHeight="1">
      <c r="A28" s="46" t="s">
        <v>69</v>
      </c>
      <c r="D28" s="76"/>
      <c r="E28" s="76"/>
      <c r="F28" s="72"/>
      <c r="G28" s="76"/>
      <c r="I28" s="74"/>
      <c r="J28" s="74"/>
      <c r="K28" s="77"/>
      <c r="L28" s="77"/>
    </row>
    <row r="29" spans="1:14" ht="21" customHeight="1">
      <c r="A29" s="469" t="s">
        <v>359</v>
      </c>
      <c r="B29" s="469"/>
      <c r="C29" s="469"/>
      <c r="D29" s="469"/>
      <c r="E29" s="469"/>
      <c r="F29" s="469"/>
      <c r="G29" s="469"/>
      <c r="H29" s="469"/>
      <c r="I29" s="469"/>
      <c r="J29" s="469"/>
      <c r="K29" s="469"/>
      <c r="L29" s="469"/>
      <c r="M29" s="469"/>
      <c r="N29" s="469"/>
    </row>
    <row r="30" spans="1:14" ht="21" customHeight="1">
      <c r="D30" s="76"/>
      <c r="E30" s="76"/>
      <c r="F30" s="72"/>
      <c r="G30" s="76"/>
      <c r="I30" s="74"/>
      <c r="J30" s="74"/>
      <c r="K30" s="77"/>
      <c r="L30" s="77"/>
    </row>
  </sheetData>
  <mergeCells count="9">
    <mergeCell ref="A29:N29"/>
    <mergeCell ref="D25:I25"/>
    <mergeCell ref="P1:S1"/>
    <mergeCell ref="P2:S4"/>
    <mergeCell ref="H19:N19"/>
    <mergeCell ref="H22:N22"/>
    <mergeCell ref="A15:D15"/>
    <mergeCell ref="A5:N5"/>
    <mergeCell ref="A9:N9"/>
  </mergeCells>
  <phoneticPr fontId="1"/>
  <hyperlinks>
    <hyperlink ref="U1" location="目次!A1" display="目次に戻る" xr:uid="{00000000-0004-0000-1A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入力シート②!$B$4:$B$42</xm:f>
          </x14:formula1>
          <xm:sqref>P2:S4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9"/>
  <sheetViews>
    <sheetView view="pageBreakPreview" topLeftCell="A25" zoomScaleNormal="100" zoomScaleSheetLayoutView="100" workbookViewId="0"/>
  </sheetViews>
  <sheetFormatPr defaultRowHeight="14.25"/>
  <cols>
    <col min="1" max="3" width="9" style="48"/>
    <col min="4" max="4" width="9" style="48" customWidth="1"/>
    <col min="5" max="5" width="4.375" style="339" customWidth="1"/>
    <col min="6" max="9" width="9" style="48"/>
    <col min="10" max="10" width="11.875" style="48" bestFit="1" customWidth="1"/>
    <col min="11" max="16384" width="9" style="48"/>
  </cols>
  <sheetData>
    <row r="1" spans="1:10">
      <c r="I1" s="66" t="s">
        <v>503</v>
      </c>
      <c r="J1" s="243" t="s">
        <v>363</v>
      </c>
    </row>
    <row r="4" spans="1:10" ht="28.5">
      <c r="A4" s="528" t="s">
        <v>53</v>
      </c>
      <c r="B4" s="528"/>
      <c r="C4" s="528"/>
      <c r="D4" s="528"/>
      <c r="E4" s="528"/>
      <c r="F4" s="528"/>
      <c r="G4" s="528"/>
      <c r="H4" s="528"/>
      <c r="I4" s="528"/>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s="353" customFormat="1" ht="18" customHeight="1">
      <c r="A8" s="629" t="s">
        <v>697</v>
      </c>
      <c r="B8" s="629"/>
      <c r="C8" s="629"/>
      <c r="D8" s="629"/>
      <c r="E8" s="629"/>
      <c r="F8" s="629"/>
      <c r="G8" s="629"/>
      <c r="H8" s="629"/>
      <c r="I8" s="629"/>
    </row>
    <row r="9" spans="1:10" ht="18" customHeight="1">
      <c r="A9" s="527" t="str">
        <f>"により、"&amp;設定シート!$F$6&amp;"執行の"&amp;設定シート!$D$4&amp;入力シート①!$C$6</f>
        <v>により、令和8年4月5日執行の宮城県議会議員補欠選挙亘理選挙区</v>
      </c>
      <c r="B9" s="527"/>
      <c r="C9" s="527"/>
      <c r="D9" s="527"/>
      <c r="E9" s="527"/>
      <c r="F9" s="527"/>
      <c r="G9" s="527"/>
      <c r="H9" s="527"/>
      <c r="I9" s="527"/>
    </row>
    <row r="10" spans="1:10" ht="18" customHeight="1">
      <c r="A10" s="48" t="s">
        <v>698</v>
      </c>
      <c r="B10" s="78"/>
      <c r="C10" s="78"/>
      <c r="D10" s="95"/>
      <c r="E10" s="337"/>
      <c r="F10" s="75"/>
      <c r="G10" s="78"/>
      <c r="H10" s="78"/>
      <c r="I10" s="78"/>
    </row>
    <row r="11" spans="1:10" ht="18" customHeight="1">
      <c r="B11" s="78"/>
      <c r="C11" s="78"/>
      <c r="D11" s="78"/>
      <c r="E11" s="336"/>
      <c r="F11" s="78"/>
      <c r="G11" s="78"/>
      <c r="H11" s="78"/>
      <c r="I11" s="78"/>
    </row>
    <row r="12" spans="1:10" ht="14.25" customHeight="1">
      <c r="A12" s="78"/>
      <c r="B12" s="67"/>
      <c r="C12" s="67"/>
      <c r="D12" s="67"/>
      <c r="E12" s="67"/>
      <c r="F12" s="67"/>
      <c r="G12" s="67"/>
      <c r="H12" s="67"/>
      <c r="I12" s="67"/>
    </row>
    <row r="13" spans="1:10" ht="14.25" customHeight="1">
      <c r="A13" s="78"/>
      <c r="B13" s="478">
        <f>入力シート①!C5</f>
        <v>46108</v>
      </c>
      <c r="C13" s="529"/>
      <c r="D13" s="67"/>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D17" s="333" t="s">
        <v>25</v>
      </c>
      <c r="E17" s="333"/>
      <c r="G17" s="67"/>
      <c r="H17" s="67"/>
      <c r="I17" s="67"/>
    </row>
    <row r="18" spans="1:9" ht="14.25" customHeight="1">
      <c r="A18" s="78"/>
      <c r="B18" s="67"/>
      <c r="C18" s="67"/>
      <c r="D18" s="344"/>
      <c r="E18" s="344"/>
      <c r="F18" s="67"/>
      <c r="G18" s="67"/>
      <c r="H18" s="67"/>
      <c r="I18" s="67"/>
    </row>
    <row r="19" spans="1:9" ht="14.25" customHeight="1">
      <c r="A19" s="78"/>
      <c r="B19" s="67"/>
      <c r="C19" s="67"/>
      <c r="D19" s="334" t="s">
        <v>22</v>
      </c>
      <c r="E19" s="334"/>
      <c r="F19" s="529">
        <f>入力シート①!C16</f>
        <v>0</v>
      </c>
      <c r="G19" s="529"/>
      <c r="H19" s="529"/>
      <c r="I19" s="529"/>
    </row>
    <row r="20" spans="1:9" ht="14.25" customHeight="1">
      <c r="A20" s="78"/>
      <c r="B20" s="67"/>
      <c r="C20" s="67"/>
      <c r="D20" s="345"/>
      <c r="E20" s="345"/>
      <c r="F20" s="628"/>
      <c r="G20" s="628"/>
      <c r="H20" s="628"/>
      <c r="I20" s="628"/>
    </row>
    <row r="21" spans="1:9">
      <c r="D21" s="334" t="s">
        <v>23</v>
      </c>
      <c r="E21" s="334"/>
      <c r="F21" s="529">
        <f>入力シート①!C12</f>
        <v>0</v>
      </c>
      <c r="G21" s="529"/>
      <c r="H21" s="529"/>
      <c r="I21" s="529"/>
    </row>
    <row r="22" spans="1:9">
      <c r="D22" s="334"/>
      <c r="E22" s="334"/>
      <c r="F22" s="628"/>
      <c r="G22" s="628"/>
      <c r="H22" s="628"/>
      <c r="I22" s="628"/>
    </row>
    <row r="23" spans="1:9">
      <c r="D23" s="334" t="s">
        <v>1</v>
      </c>
      <c r="E23" s="334"/>
      <c r="F23" s="529">
        <f>入力シート①!C17</f>
        <v>0</v>
      </c>
      <c r="G23" s="529"/>
      <c r="H23" s="529"/>
      <c r="I23" s="529"/>
    </row>
    <row r="24" spans="1:9">
      <c r="F24" s="333"/>
      <c r="G24" s="333"/>
      <c r="H24" s="333"/>
      <c r="I24" s="333"/>
    </row>
    <row r="26" spans="1:9">
      <c r="A26" s="83" t="str">
        <f>"　宮城県選挙管理委員会委員長　"&amp;設定シート!$D$13&amp;"　殿"</f>
        <v>　宮城県選挙管理委員会委員長　櫻井　正人　殿</v>
      </c>
    </row>
    <row r="30" spans="1:9">
      <c r="A30" s="574" t="s">
        <v>40</v>
      </c>
      <c r="B30" s="574"/>
      <c r="C30" s="574"/>
      <c r="D30" s="574"/>
      <c r="E30" s="574"/>
      <c r="F30" s="574"/>
      <c r="G30" s="574"/>
      <c r="H30" s="574"/>
      <c r="I30" s="574"/>
    </row>
    <row r="33" spans="1:9" ht="14.25" customHeight="1"/>
    <row r="34" spans="1:9" ht="14.25" customHeight="1">
      <c r="A34" s="48" t="s">
        <v>387</v>
      </c>
    </row>
    <row r="35" spans="1:9" ht="14.25" customHeight="1"/>
    <row r="36" spans="1:9" ht="14.25" customHeight="1">
      <c r="A36" s="48" t="s">
        <v>100</v>
      </c>
    </row>
    <row r="40" spans="1:9">
      <c r="B40" s="71"/>
      <c r="C40" s="75"/>
    </row>
    <row r="42" spans="1:9">
      <c r="A42" s="63" t="s">
        <v>69</v>
      </c>
      <c r="F42" s="66"/>
      <c r="G42" s="92"/>
    </row>
    <row r="43" spans="1:9">
      <c r="A43" s="612" t="s">
        <v>101</v>
      </c>
      <c r="B43" s="612"/>
      <c r="C43" s="612"/>
      <c r="D43" s="612"/>
      <c r="E43" s="612"/>
      <c r="F43" s="612"/>
      <c r="G43" s="612"/>
      <c r="H43" s="612"/>
      <c r="I43" s="612"/>
    </row>
    <row r="44" spans="1:9">
      <c r="A44" s="612" t="s">
        <v>102</v>
      </c>
      <c r="B44" s="612"/>
      <c r="C44" s="612"/>
      <c r="D44" s="612"/>
      <c r="E44" s="612"/>
      <c r="F44" s="612"/>
      <c r="G44" s="612"/>
      <c r="H44" s="612"/>
      <c r="I44" s="612"/>
    </row>
    <row r="45" spans="1:9">
      <c r="A45" s="612" t="s">
        <v>103</v>
      </c>
      <c r="B45" s="612"/>
      <c r="C45" s="612"/>
      <c r="D45" s="612"/>
      <c r="E45" s="612"/>
      <c r="F45" s="612"/>
      <c r="G45" s="612"/>
      <c r="H45" s="612"/>
      <c r="I45" s="612"/>
    </row>
    <row r="46" spans="1:9">
      <c r="A46" s="612" t="s">
        <v>438</v>
      </c>
      <c r="B46" s="612"/>
      <c r="C46" s="612"/>
      <c r="D46" s="612"/>
      <c r="E46" s="612"/>
      <c r="F46" s="612"/>
      <c r="G46" s="612"/>
      <c r="H46" s="612"/>
      <c r="I46" s="612"/>
    </row>
    <row r="47" spans="1:9">
      <c r="A47" s="612" t="s">
        <v>439</v>
      </c>
      <c r="B47" s="612"/>
      <c r="C47" s="612"/>
      <c r="D47" s="612"/>
      <c r="E47" s="612"/>
      <c r="F47" s="612"/>
      <c r="G47" s="612"/>
      <c r="H47" s="612"/>
      <c r="I47" s="612"/>
    </row>
    <row r="48" spans="1:9">
      <c r="A48" s="612" t="s">
        <v>515</v>
      </c>
      <c r="B48" s="612"/>
      <c r="C48" s="612"/>
      <c r="D48" s="612"/>
      <c r="E48" s="612"/>
      <c r="F48" s="612"/>
      <c r="G48" s="612"/>
      <c r="H48" s="612"/>
      <c r="I48" s="612"/>
    </row>
    <row r="49" spans="1:9">
      <c r="A49" s="612" t="s">
        <v>516</v>
      </c>
      <c r="B49" s="612"/>
      <c r="C49" s="612"/>
      <c r="D49" s="612"/>
      <c r="E49" s="612"/>
      <c r="F49" s="612"/>
      <c r="G49" s="612"/>
      <c r="H49" s="612"/>
      <c r="I49" s="612"/>
    </row>
  </sheetData>
  <mergeCells count="17">
    <mergeCell ref="A4:I4"/>
    <mergeCell ref="A9:I9"/>
    <mergeCell ref="B13:C13"/>
    <mergeCell ref="A30:I30"/>
    <mergeCell ref="F19:I19"/>
    <mergeCell ref="F20:I20"/>
    <mergeCell ref="F21:I21"/>
    <mergeCell ref="F22:I22"/>
    <mergeCell ref="F23:I23"/>
    <mergeCell ref="A8:I8"/>
    <mergeCell ref="A48:I48"/>
    <mergeCell ref="A49:I49"/>
    <mergeCell ref="A43:I43"/>
    <mergeCell ref="A44:I44"/>
    <mergeCell ref="A45:I45"/>
    <mergeCell ref="A46:I46"/>
    <mergeCell ref="A47:I47"/>
  </mergeCells>
  <phoneticPr fontId="1"/>
  <hyperlinks>
    <hyperlink ref="J1" location="目次!A1" display="目次に戻る" xr:uid="{00000000-0004-0000-1B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5"/>
  <sheetViews>
    <sheetView view="pageBreakPreview" topLeftCell="A20" zoomScaleNormal="100" zoomScaleSheetLayoutView="100" workbookViewId="0"/>
  </sheetViews>
  <sheetFormatPr defaultRowHeight="14.25"/>
  <cols>
    <col min="1" max="1" width="10.5" style="48" bestFit="1" customWidth="1"/>
    <col min="2" max="8" width="9" style="48"/>
    <col min="9" max="9" width="11.875" style="48" customWidth="1"/>
    <col min="10" max="10" width="11.875" style="48" bestFit="1" customWidth="1"/>
    <col min="11" max="16384" width="9" style="48"/>
  </cols>
  <sheetData>
    <row r="1" spans="1:10">
      <c r="I1" s="66" t="s">
        <v>504</v>
      </c>
      <c r="J1" s="243" t="s">
        <v>363</v>
      </c>
    </row>
    <row r="4" spans="1:10" ht="28.5">
      <c r="A4" s="528" t="s">
        <v>106</v>
      </c>
      <c r="B4" s="528"/>
      <c r="C4" s="528"/>
      <c r="D4" s="528"/>
      <c r="E4" s="528"/>
      <c r="F4" s="528"/>
      <c r="G4" s="528"/>
      <c r="H4" s="528"/>
      <c r="I4" s="528"/>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79">
        <f>入力シート①!C5</f>
        <v>46108</v>
      </c>
      <c r="B8" s="579"/>
      <c r="C8" s="75" t="s">
        <v>189</v>
      </c>
      <c r="D8" s="67"/>
      <c r="E8" s="67"/>
      <c r="F8" s="67"/>
      <c r="G8" s="67"/>
      <c r="H8" s="67"/>
      <c r="I8" s="67"/>
    </row>
    <row r="9" spans="1:10" ht="18" customHeight="1">
      <c r="B9" s="67"/>
      <c r="C9" s="67"/>
      <c r="D9" s="67"/>
      <c r="E9" s="67"/>
      <c r="F9" s="67"/>
      <c r="G9" s="67"/>
      <c r="H9" s="67"/>
      <c r="I9" s="67"/>
    </row>
    <row r="10" spans="1:10" ht="18" customHeight="1">
      <c r="A10" s="75"/>
      <c r="D10" s="67"/>
      <c r="E10" s="67"/>
      <c r="F10" s="67"/>
      <c r="G10" s="67"/>
      <c r="H10" s="67"/>
      <c r="I10" s="67"/>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90" t="s">
        <v>105</v>
      </c>
      <c r="C13" s="590"/>
      <c r="D13" s="590"/>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E17" s="48" t="s">
        <v>25</v>
      </c>
      <c r="F17" s="67"/>
      <c r="G17" s="67"/>
      <c r="H17" s="67"/>
      <c r="I17" s="67"/>
    </row>
    <row r="18" spans="1:9" ht="14.25" customHeight="1">
      <c r="A18" s="78"/>
      <c r="B18" s="67"/>
      <c r="C18" s="67"/>
      <c r="D18" s="67"/>
      <c r="E18" s="67"/>
      <c r="F18" s="67"/>
      <c r="G18" s="67"/>
      <c r="H18" s="67"/>
      <c r="I18" s="67"/>
    </row>
    <row r="19" spans="1:9">
      <c r="E19" s="48" t="s">
        <v>39</v>
      </c>
      <c r="F19" s="498">
        <f>入力シート①!C12</f>
        <v>0</v>
      </c>
      <c r="G19" s="498"/>
      <c r="H19" s="498"/>
      <c r="I19" s="498"/>
    </row>
    <row r="23" spans="1:9">
      <c r="A23" s="83" t="str">
        <f>"　宮城県選挙管理委員会委員長　"&amp;設定シート!$D$13&amp;"　殿"</f>
        <v>　宮城県選挙管理委員会委員長　櫻井　正人　殿</v>
      </c>
    </row>
    <row r="30" spans="1:9">
      <c r="A30" s="63" t="s">
        <v>69</v>
      </c>
      <c r="B30" s="46"/>
      <c r="C30" s="46"/>
      <c r="D30" s="46"/>
      <c r="E30" s="46"/>
      <c r="F30" s="46"/>
      <c r="G30" s="46"/>
      <c r="H30" s="46"/>
      <c r="I30" s="46"/>
    </row>
    <row r="31" spans="1:9">
      <c r="A31" s="612" t="s">
        <v>190</v>
      </c>
      <c r="B31" s="612"/>
      <c r="C31" s="612"/>
      <c r="D31" s="612"/>
      <c r="E31" s="612"/>
      <c r="F31" s="612"/>
      <c r="G31" s="612"/>
      <c r="H31" s="612"/>
      <c r="I31" s="612"/>
    </row>
    <row r="32" spans="1:9">
      <c r="A32" s="612" t="s">
        <v>191</v>
      </c>
      <c r="B32" s="612"/>
      <c r="C32" s="612"/>
      <c r="D32" s="612"/>
      <c r="E32" s="612"/>
      <c r="F32" s="612"/>
      <c r="G32" s="612"/>
      <c r="H32" s="612"/>
      <c r="I32" s="612"/>
    </row>
    <row r="33" spans="1:9">
      <c r="A33" s="612" t="s">
        <v>192</v>
      </c>
      <c r="B33" s="612"/>
      <c r="C33" s="612"/>
      <c r="D33" s="612"/>
      <c r="E33" s="612"/>
      <c r="F33" s="612"/>
      <c r="G33" s="612"/>
      <c r="H33" s="612"/>
      <c r="I33" s="612"/>
    </row>
    <row r="34" spans="1:9">
      <c r="A34" s="612" t="s">
        <v>193</v>
      </c>
      <c r="B34" s="612"/>
      <c r="C34" s="612"/>
      <c r="D34" s="612"/>
      <c r="E34" s="612"/>
      <c r="F34" s="612"/>
      <c r="G34" s="612"/>
      <c r="H34" s="612"/>
      <c r="I34" s="612"/>
    </row>
    <row r="38" spans="1:9" ht="14.25" customHeight="1"/>
    <row r="39" spans="1:9" ht="14.25" customHeight="1"/>
    <row r="40" spans="1:9" ht="14.25" customHeight="1"/>
    <row r="47" spans="1:9">
      <c r="B47" s="71"/>
      <c r="C47" s="75"/>
    </row>
    <row r="48" spans="1:9">
      <c r="B48" s="71"/>
      <c r="C48" s="75"/>
    </row>
    <row r="50" spans="5:7">
      <c r="E50" s="66"/>
      <c r="F50" s="92"/>
    </row>
    <row r="55" spans="5:7">
      <c r="E55" s="66"/>
      <c r="F55" s="68"/>
      <c r="G55" s="68"/>
    </row>
  </sheetData>
  <mergeCells count="8">
    <mergeCell ref="A32:I32"/>
    <mergeCell ref="A33:I33"/>
    <mergeCell ref="A34:I34"/>
    <mergeCell ref="A4:I4"/>
    <mergeCell ref="B13:D13"/>
    <mergeCell ref="F19:I19"/>
    <mergeCell ref="A8:B8"/>
    <mergeCell ref="A31:I31"/>
  </mergeCells>
  <phoneticPr fontId="1"/>
  <hyperlinks>
    <hyperlink ref="J1" location="目次!A1" display="目次に戻る" xr:uid="{00000000-0004-0000-1C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I82"/>
  <sheetViews>
    <sheetView workbookViewId="0"/>
  </sheetViews>
  <sheetFormatPr defaultRowHeight="21" customHeight="1"/>
  <cols>
    <col min="1" max="1" width="3.875" style="45" bestFit="1" customWidth="1"/>
    <col min="2" max="2" width="58.875" style="2" bestFit="1" customWidth="1"/>
    <col min="3" max="3" width="54.75" style="28" customWidth="1"/>
    <col min="4" max="4" width="47.25" style="27" customWidth="1"/>
    <col min="5" max="5" width="10.5" style="2" bestFit="1" customWidth="1"/>
    <col min="6" max="6" width="33.25" style="2" bestFit="1" customWidth="1"/>
    <col min="7" max="7" width="28.375" style="2" customWidth="1"/>
    <col min="8" max="8" width="49.75" style="2" customWidth="1"/>
    <col min="9" max="9" width="26.75" style="2" bestFit="1" customWidth="1"/>
    <col min="10" max="10" width="22.875" style="2" customWidth="1"/>
    <col min="11" max="16384" width="9" style="2"/>
  </cols>
  <sheetData>
    <row r="1" spans="1:9" ht="17.25" thickBot="1">
      <c r="A1" s="12" t="s">
        <v>178</v>
      </c>
      <c r="C1" s="12"/>
      <c r="D1" s="12"/>
    </row>
    <row r="2" spans="1:9" s="9" customFormat="1" ht="21" customHeight="1" thickTop="1" thickBot="1">
      <c r="A2" s="217"/>
      <c r="B2" s="218" t="s">
        <v>115</v>
      </c>
      <c r="C2" s="219" t="s">
        <v>162</v>
      </c>
      <c r="D2" s="220" t="s">
        <v>163</v>
      </c>
    </row>
    <row r="3" spans="1:9" ht="21" customHeight="1">
      <c r="A3" s="444" t="s">
        <v>161</v>
      </c>
      <c r="B3" s="162" t="s">
        <v>71</v>
      </c>
      <c r="C3" s="176" t="str">
        <f>設定シート!D5</f>
        <v>令和８年４月５日執行　宮城県議会議員補欠選挙</v>
      </c>
      <c r="D3" s="168"/>
    </row>
    <row r="4" spans="1:9" ht="21" customHeight="1">
      <c r="A4" s="445"/>
      <c r="B4" s="163" t="s">
        <v>303</v>
      </c>
      <c r="C4" s="177">
        <f>設定シート!D6</f>
        <v>46117</v>
      </c>
      <c r="D4" s="169"/>
    </row>
    <row r="5" spans="1:9" ht="21" customHeight="1">
      <c r="A5" s="446"/>
      <c r="B5" s="165" t="s">
        <v>537</v>
      </c>
      <c r="C5" s="267">
        <v>46108</v>
      </c>
      <c r="D5" s="224" t="s">
        <v>622</v>
      </c>
    </row>
    <row r="6" spans="1:9" ht="21" customHeight="1" thickBot="1">
      <c r="A6" s="447"/>
      <c r="B6" s="164" t="s">
        <v>75</v>
      </c>
      <c r="C6" s="178" t="s">
        <v>727</v>
      </c>
      <c r="D6" s="248" t="s">
        <v>443</v>
      </c>
      <c r="F6" s="19" t="s">
        <v>159</v>
      </c>
      <c r="G6" s="20" t="str">
        <f>VLOOKUP(C6,設定シート!$B$8:$D$12,3,0)</f>
        <v>佐々木　佳代</v>
      </c>
      <c r="H6" s="19" t="s">
        <v>79</v>
      </c>
      <c r="I6" s="20" t="str">
        <f>VLOOKUP(C6,設定シート!$B$8:$D$12,2,0)</f>
        <v>亘理選挙区</v>
      </c>
    </row>
    <row r="7" spans="1:9" ht="21" customHeight="1">
      <c r="A7" s="444" t="s">
        <v>365</v>
      </c>
      <c r="B7" s="162" t="s">
        <v>304</v>
      </c>
      <c r="C7" s="179"/>
      <c r="D7" s="171" t="s">
        <v>442</v>
      </c>
      <c r="E7" s="3"/>
    </row>
    <row r="8" spans="1:9" ht="21" customHeight="1">
      <c r="A8" s="445"/>
      <c r="B8" s="221" t="s">
        <v>267</v>
      </c>
      <c r="C8" s="222"/>
      <c r="D8" s="223" t="s">
        <v>386</v>
      </c>
      <c r="E8" s="3"/>
    </row>
    <row r="9" spans="1:9" ht="21" customHeight="1">
      <c r="A9" s="445"/>
      <c r="B9" s="163" t="s">
        <v>63</v>
      </c>
      <c r="C9" s="180"/>
      <c r="D9" s="172" t="s">
        <v>209</v>
      </c>
      <c r="E9" s="3"/>
      <c r="F9" s="20" t="str">
        <f>ASC(C9)</f>
        <v/>
      </c>
      <c r="G9" s="20" t="str">
        <f>SUBSTITUTE(SUBSTITUTE(SUBSTITUTE(SUBSTITUTE(SUBSTITUTE(ASC(F9),1,"一"),2,"二"),3,"三"),4,"四"),5,"五")</f>
        <v/>
      </c>
      <c r="H9" s="20" t="str">
        <f>SUBSTITUTE(SUBSTITUTE(SUBSTITUTE(SUBSTITUTE(SUBSTITUTE(G9,6,"六"),7,"七"),8,"八"),9,"九"),0,"〇")</f>
        <v/>
      </c>
    </row>
    <row r="10" spans="1:9" ht="21" customHeight="1" thickBot="1">
      <c r="A10" s="445"/>
      <c r="B10" s="163" t="s">
        <v>65</v>
      </c>
      <c r="C10" s="180"/>
      <c r="D10" s="172" t="s">
        <v>208</v>
      </c>
      <c r="E10" s="3"/>
    </row>
    <row r="11" spans="1:9" ht="21" customHeight="1">
      <c r="A11" s="448" t="s">
        <v>172</v>
      </c>
      <c r="B11" s="162" t="s">
        <v>305</v>
      </c>
      <c r="C11" s="182"/>
      <c r="D11" s="171" t="s">
        <v>444</v>
      </c>
    </row>
    <row r="12" spans="1:9" ht="21" customHeight="1">
      <c r="A12" s="449"/>
      <c r="B12" s="221" t="s">
        <v>306</v>
      </c>
      <c r="C12" s="225"/>
      <c r="D12" s="223" t="s">
        <v>269</v>
      </c>
    </row>
    <row r="13" spans="1:9" ht="21" customHeight="1">
      <c r="A13" s="449"/>
      <c r="B13" s="163" t="s">
        <v>307</v>
      </c>
      <c r="C13" s="183"/>
      <c r="D13" s="172" t="s">
        <v>447</v>
      </c>
    </row>
    <row r="14" spans="1:9" ht="21" customHeight="1">
      <c r="A14" s="449"/>
      <c r="B14" s="163" t="s">
        <v>308</v>
      </c>
      <c r="C14" s="184"/>
      <c r="D14" s="173">
        <v>30973</v>
      </c>
    </row>
    <row r="15" spans="1:9" ht="21" customHeight="1">
      <c r="A15" s="449"/>
      <c r="B15" s="163" t="s">
        <v>309</v>
      </c>
      <c r="C15" s="181"/>
      <c r="D15" s="172" t="s">
        <v>270</v>
      </c>
    </row>
    <row r="16" spans="1:9" ht="21" customHeight="1">
      <c r="A16" s="449"/>
      <c r="B16" s="163" t="s">
        <v>310</v>
      </c>
      <c r="C16" s="181"/>
      <c r="D16" s="172" t="s">
        <v>271</v>
      </c>
      <c r="F16" s="21" t="s">
        <v>160</v>
      </c>
      <c r="G16" s="24">
        <f>DATEDIF(C14,C4,"y")</f>
        <v>126</v>
      </c>
    </row>
    <row r="17" spans="1:5" ht="21" customHeight="1">
      <c r="A17" s="449"/>
      <c r="B17" s="163" t="s">
        <v>311</v>
      </c>
      <c r="C17" s="181"/>
      <c r="D17" s="172" t="s">
        <v>445</v>
      </c>
    </row>
    <row r="18" spans="1:5" ht="21" customHeight="1">
      <c r="A18" s="449"/>
      <c r="B18" s="163" t="s">
        <v>312</v>
      </c>
      <c r="C18" s="181"/>
      <c r="D18" s="172" t="s">
        <v>176</v>
      </c>
      <c r="E18" s="3"/>
    </row>
    <row r="19" spans="1:5" ht="21" customHeight="1">
      <c r="A19" s="449"/>
      <c r="B19" s="163" t="s">
        <v>536</v>
      </c>
      <c r="C19" s="181"/>
      <c r="D19" s="172" t="s">
        <v>624</v>
      </c>
      <c r="E19" s="3"/>
    </row>
    <row r="20" spans="1:5" ht="21" customHeight="1" thickBot="1">
      <c r="A20" s="449"/>
      <c r="B20" s="165" t="s">
        <v>313</v>
      </c>
      <c r="C20" s="374"/>
      <c r="D20" s="224" t="s">
        <v>446</v>
      </c>
    </row>
    <row r="21" spans="1:5" ht="21" customHeight="1">
      <c r="A21" s="450" t="s">
        <v>273</v>
      </c>
      <c r="B21" s="210" t="s">
        <v>314</v>
      </c>
      <c r="C21" s="182"/>
      <c r="D21" s="171" t="s">
        <v>448</v>
      </c>
      <c r="E21" s="3"/>
    </row>
    <row r="22" spans="1:5" ht="21" customHeight="1">
      <c r="A22" s="451"/>
      <c r="B22" s="226" t="s">
        <v>315</v>
      </c>
      <c r="C22" s="225"/>
      <c r="D22" s="223" t="s">
        <v>274</v>
      </c>
      <c r="E22" s="3"/>
    </row>
    <row r="23" spans="1:5" ht="21" customHeight="1">
      <c r="A23" s="451"/>
      <c r="B23" s="166" t="s">
        <v>316</v>
      </c>
      <c r="C23" s="184"/>
      <c r="D23" s="173">
        <v>15788</v>
      </c>
      <c r="E23" s="3"/>
    </row>
    <row r="24" spans="1:5" ht="21" customHeight="1">
      <c r="A24" s="451"/>
      <c r="B24" s="166" t="s">
        <v>317</v>
      </c>
      <c r="C24" s="183"/>
      <c r="D24" s="172" t="s">
        <v>449</v>
      </c>
    </row>
    <row r="25" spans="1:5" ht="21" customHeight="1">
      <c r="A25" s="451"/>
      <c r="B25" s="166" t="s">
        <v>318</v>
      </c>
      <c r="C25" s="181"/>
      <c r="D25" s="172" t="s">
        <v>282</v>
      </c>
    </row>
    <row r="26" spans="1:5" ht="21" customHeight="1" thickBot="1">
      <c r="A26" s="451"/>
      <c r="B26" s="166" t="s">
        <v>319</v>
      </c>
      <c r="C26" s="181"/>
      <c r="D26" s="172" t="s">
        <v>445</v>
      </c>
      <c r="E26" s="3"/>
    </row>
    <row r="27" spans="1:5" ht="21" customHeight="1">
      <c r="A27" s="441" t="s">
        <v>173</v>
      </c>
      <c r="B27" s="162" t="s">
        <v>320</v>
      </c>
      <c r="C27" s="186"/>
      <c r="D27" s="174">
        <v>45848</v>
      </c>
    </row>
    <row r="28" spans="1:5" ht="21" customHeight="1">
      <c r="A28" s="442"/>
      <c r="B28" s="163" t="s">
        <v>321</v>
      </c>
      <c r="C28" s="184"/>
      <c r="D28" s="173">
        <v>45847</v>
      </c>
    </row>
    <row r="29" spans="1:5" ht="21" customHeight="1">
      <c r="A29" s="442"/>
      <c r="B29" s="163" t="s">
        <v>322</v>
      </c>
      <c r="C29" s="181"/>
      <c r="D29" s="172" t="s">
        <v>450</v>
      </c>
    </row>
    <row r="30" spans="1:5" ht="21" customHeight="1">
      <c r="A30" s="442"/>
      <c r="B30" s="163" t="s">
        <v>323</v>
      </c>
      <c r="C30" s="181"/>
      <c r="D30" s="172" t="s">
        <v>295</v>
      </c>
    </row>
    <row r="31" spans="1:5" ht="21" customHeight="1">
      <c r="A31" s="442"/>
      <c r="B31" s="163" t="s">
        <v>324</v>
      </c>
      <c r="C31" s="187"/>
      <c r="D31" s="175">
        <v>28799</v>
      </c>
    </row>
    <row r="32" spans="1:5" ht="21" customHeight="1">
      <c r="A32" s="442"/>
      <c r="B32" s="163" t="s">
        <v>325</v>
      </c>
      <c r="C32" s="183"/>
      <c r="D32" s="172" t="s">
        <v>449</v>
      </c>
    </row>
    <row r="33" spans="1:6" ht="21" customHeight="1" thickBot="1">
      <c r="A33" s="443"/>
      <c r="B33" s="165" t="s">
        <v>326</v>
      </c>
      <c r="C33" s="227"/>
      <c r="D33" s="224" t="s">
        <v>296</v>
      </c>
      <c r="F33" s="25"/>
    </row>
    <row r="34" spans="1:6" ht="21" customHeight="1">
      <c r="A34" s="441" t="s">
        <v>302</v>
      </c>
      <c r="B34" s="162" t="s">
        <v>327</v>
      </c>
      <c r="C34" s="186"/>
      <c r="D34" s="229">
        <v>45841</v>
      </c>
    </row>
    <row r="35" spans="1:6" ht="21" customHeight="1">
      <c r="A35" s="442"/>
      <c r="B35" s="221" t="s">
        <v>328</v>
      </c>
      <c r="C35" s="228"/>
      <c r="D35" s="223" t="s">
        <v>124</v>
      </c>
    </row>
    <row r="36" spans="1:6" ht="21" customHeight="1">
      <c r="A36" s="442"/>
      <c r="B36" s="163" t="s">
        <v>329</v>
      </c>
      <c r="C36" s="181"/>
      <c r="D36" s="172" t="s">
        <v>218</v>
      </c>
    </row>
    <row r="37" spans="1:6" ht="21" customHeight="1">
      <c r="A37" s="442"/>
      <c r="B37" s="163" t="s">
        <v>330</v>
      </c>
      <c r="C37" s="181"/>
      <c r="D37" s="172" t="s">
        <v>451</v>
      </c>
    </row>
    <row r="38" spans="1:6" ht="21" customHeight="1" thickBot="1">
      <c r="A38" s="442"/>
      <c r="B38" s="165" t="s">
        <v>331</v>
      </c>
      <c r="C38" s="181"/>
      <c r="D38" s="172" t="s">
        <v>452</v>
      </c>
    </row>
    <row r="39" spans="1:6" ht="21" customHeight="1">
      <c r="A39" s="442"/>
      <c r="B39" s="230" t="s">
        <v>76</v>
      </c>
      <c r="C39" s="231"/>
      <c r="D39" s="232"/>
    </row>
    <row r="40" spans="1:6" ht="21" customHeight="1">
      <c r="A40" s="442"/>
      <c r="B40" s="166" t="s">
        <v>337</v>
      </c>
      <c r="C40" s="184"/>
      <c r="D40" s="175">
        <v>45848</v>
      </c>
    </row>
    <row r="41" spans="1:6" ht="21" customHeight="1">
      <c r="A41" s="442"/>
      <c r="B41" s="166" t="s">
        <v>332</v>
      </c>
      <c r="C41" s="184"/>
      <c r="D41" s="175">
        <v>45847</v>
      </c>
    </row>
    <row r="42" spans="1:6" ht="21" customHeight="1">
      <c r="A42" s="442"/>
      <c r="B42" s="166" t="s">
        <v>333</v>
      </c>
      <c r="C42" s="183"/>
      <c r="D42" s="172" t="s">
        <v>449</v>
      </c>
    </row>
    <row r="43" spans="1:6" ht="21" customHeight="1">
      <c r="A43" s="442"/>
      <c r="B43" s="166" t="s">
        <v>334</v>
      </c>
      <c r="C43" s="181"/>
      <c r="D43" s="172" t="s">
        <v>453</v>
      </c>
    </row>
    <row r="44" spans="1:6" ht="21" customHeight="1">
      <c r="A44" s="442"/>
      <c r="B44" s="166" t="s">
        <v>335</v>
      </c>
      <c r="C44" s="181"/>
      <c r="D44" s="172" t="s">
        <v>454</v>
      </c>
    </row>
    <row r="45" spans="1:6" ht="21" customHeight="1" thickBot="1">
      <c r="A45" s="443"/>
      <c r="B45" s="167" t="s">
        <v>336</v>
      </c>
      <c r="C45" s="181"/>
      <c r="D45" s="172" t="s">
        <v>455</v>
      </c>
    </row>
    <row r="46" spans="1:6" ht="21" customHeight="1">
      <c r="A46" s="441" t="s">
        <v>174</v>
      </c>
      <c r="B46" s="162" t="s">
        <v>338</v>
      </c>
      <c r="C46" s="186"/>
      <c r="D46" s="174">
        <v>45841</v>
      </c>
    </row>
    <row r="47" spans="1:6" ht="21" customHeight="1">
      <c r="A47" s="442"/>
      <c r="B47" s="163" t="s">
        <v>339</v>
      </c>
      <c r="C47" s="181"/>
      <c r="D47" s="172" t="s">
        <v>211</v>
      </c>
    </row>
    <row r="48" spans="1:6" ht="21" customHeight="1">
      <c r="A48" s="442"/>
      <c r="B48" s="163" t="s">
        <v>340</v>
      </c>
      <c r="C48" s="184"/>
      <c r="D48" s="175">
        <v>29485</v>
      </c>
    </row>
    <row r="49" spans="1:9" ht="21" customHeight="1">
      <c r="A49" s="442"/>
      <c r="B49" s="163" t="s">
        <v>341</v>
      </c>
      <c r="C49" s="181"/>
      <c r="D49" s="172" t="s">
        <v>212</v>
      </c>
    </row>
    <row r="50" spans="1:9" ht="21" customHeight="1">
      <c r="A50" s="442"/>
      <c r="B50" s="163" t="s">
        <v>343</v>
      </c>
      <c r="C50" s="181"/>
      <c r="D50" s="172" t="s">
        <v>213</v>
      </c>
    </row>
    <row r="51" spans="1:9" ht="21" customHeight="1" thickBot="1">
      <c r="A51" s="442"/>
      <c r="B51" s="164" t="s">
        <v>342</v>
      </c>
      <c r="C51" s="185"/>
      <c r="D51" s="172" t="s">
        <v>168</v>
      </c>
    </row>
    <row r="52" spans="1:9" ht="21" customHeight="1">
      <c r="A52" s="442"/>
      <c r="B52" s="230" t="s">
        <v>49</v>
      </c>
      <c r="C52" s="231"/>
      <c r="D52" s="232"/>
    </row>
    <row r="53" spans="1:9" ht="21" customHeight="1">
      <c r="A53" s="442"/>
      <c r="B53" s="166" t="s">
        <v>344</v>
      </c>
      <c r="C53" s="184"/>
      <c r="D53" s="175">
        <v>45848</v>
      </c>
    </row>
    <row r="54" spans="1:9" ht="21" customHeight="1">
      <c r="A54" s="442"/>
      <c r="B54" s="166" t="s">
        <v>345</v>
      </c>
      <c r="C54" s="184"/>
      <c r="D54" s="175">
        <v>45847</v>
      </c>
    </row>
    <row r="55" spans="1:9" ht="21" customHeight="1">
      <c r="A55" s="442"/>
      <c r="B55" s="166" t="s">
        <v>346</v>
      </c>
      <c r="C55" s="181"/>
      <c r="D55" s="172" t="s">
        <v>214</v>
      </c>
    </row>
    <row r="56" spans="1:9" ht="21" customHeight="1">
      <c r="A56" s="442"/>
      <c r="B56" s="166" t="s">
        <v>347</v>
      </c>
      <c r="C56" s="184"/>
      <c r="D56" s="175">
        <v>30411</v>
      </c>
    </row>
    <row r="57" spans="1:9" ht="21" customHeight="1">
      <c r="A57" s="442"/>
      <c r="B57" s="166" t="s">
        <v>348</v>
      </c>
      <c r="C57" s="181"/>
      <c r="D57" s="172" t="s">
        <v>215</v>
      </c>
    </row>
    <row r="58" spans="1:9" ht="21" customHeight="1">
      <c r="A58" s="442"/>
      <c r="B58" s="166" t="s">
        <v>349</v>
      </c>
      <c r="C58" s="181"/>
      <c r="D58" s="172" t="s">
        <v>456</v>
      </c>
    </row>
    <row r="59" spans="1:9" ht="21" customHeight="1">
      <c r="A59" s="442"/>
      <c r="B59" s="166" t="s">
        <v>350</v>
      </c>
      <c r="C59" s="181"/>
      <c r="D59" s="172" t="s">
        <v>216</v>
      </c>
    </row>
    <row r="60" spans="1:9" ht="21" customHeight="1" thickBot="1">
      <c r="A60" s="443"/>
      <c r="B60" s="167" t="s">
        <v>50</v>
      </c>
      <c r="C60" s="185"/>
      <c r="D60" s="170" t="s">
        <v>217</v>
      </c>
    </row>
    <row r="61" spans="1:9" ht="21" customHeight="1">
      <c r="A61" s="441" t="s">
        <v>175</v>
      </c>
      <c r="B61" s="230" t="s">
        <v>80</v>
      </c>
      <c r="C61" s="231"/>
      <c r="D61" s="232"/>
    </row>
    <row r="62" spans="1:9" ht="21" customHeight="1">
      <c r="A62" s="442"/>
      <c r="B62" s="166" t="s">
        <v>351</v>
      </c>
      <c r="C62" s="184"/>
      <c r="D62" s="175">
        <v>45853</v>
      </c>
      <c r="G62" s="26"/>
    </row>
    <row r="63" spans="1:9" ht="21" customHeight="1">
      <c r="A63" s="442"/>
      <c r="B63" s="166" t="s">
        <v>352</v>
      </c>
      <c r="C63" s="184"/>
      <c r="D63" s="175">
        <v>45852</v>
      </c>
      <c r="G63" s="22"/>
      <c r="I63" s="23"/>
    </row>
    <row r="64" spans="1:9" ht="21" customHeight="1">
      <c r="A64" s="442"/>
      <c r="B64" s="166" t="s">
        <v>353</v>
      </c>
      <c r="C64" s="181"/>
      <c r="D64" s="172" t="s">
        <v>229</v>
      </c>
      <c r="G64" s="22"/>
      <c r="I64" s="23"/>
    </row>
    <row r="65" spans="1:9" ht="21" customHeight="1">
      <c r="A65" s="442"/>
      <c r="B65" s="166" t="s">
        <v>354</v>
      </c>
      <c r="C65" s="184"/>
      <c r="D65" s="175" t="s">
        <v>228</v>
      </c>
      <c r="G65" s="22"/>
      <c r="I65" s="23"/>
    </row>
    <row r="66" spans="1:9" ht="21" customHeight="1">
      <c r="A66" s="442"/>
      <c r="B66" s="166" t="s">
        <v>355</v>
      </c>
      <c r="C66" s="181"/>
      <c r="D66" s="172" t="s">
        <v>212</v>
      </c>
      <c r="G66" s="22"/>
      <c r="I66" s="23"/>
    </row>
    <row r="67" spans="1:9" ht="21" customHeight="1">
      <c r="A67" s="442"/>
      <c r="B67" s="166" t="s">
        <v>356</v>
      </c>
      <c r="C67" s="181"/>
      <c r="D67" s="172" t="s">
        <v>213</v>
      </c>
      <c r="G67" s="22"/>
      <c r="I67" s="23"/>
    </row>
    <row r="68" spans="1:9" ht="21" customHeight="1">
      <c r="A68" s="442"/>
      <c r="B68" s="233" t="s">
        <v>357</v>
      </c>
      <c r="C68" s="227"/>
      <c r="D68" s="224" t="s">
        <v>227</v>
      </c>
      <c r="G68" s="22"/>
      <c r="I68" s="23"/>
    </row>
    <row r="69" spans="1:9" ht="21" customHeight="1" thickBot="1">
      <c r="A69" s="443"/>
      <c r="B69" s="167" t="s">
        <v>51</v>
      </c>
      <c r="C69" s="185"/>
      <c r="D69" s="170" t="s">
        <v>226</v>
      </c>
      <c r="G69" s="22"/>
      <c r="I69" s="23"/>
    </row>
    <row r="70" spans="1:9" ht="21" customHeight="1">
      <c r="G70" s="22"/>
      <c r="I70" s="23"/>
    </row>
    <row r="71" spans="1:9" ht="21" customHeight="1">
      <c r="G71" s="22"/>
      <c r="I71" s="23"/>
    </row>
    <row r="72" spans="1:9" ht="21" customHeight="1">
      <c r="G72" s="22"/>
      <c r="I72" s="23"/>
    </row>
    <row r="73" spans="1:9" ht="21" customHeight="1">
      <c r="G73" s="22"/>
      <c r="I73" s="23"/>
    </row>
    <row r="74" spans="1:9" ht="21" customHeight="1">
      <c r="G74" s="22"/>
      <c r="I74" s="23"/>
    </row>
    <row r="75" spans="1:9" ht="21" customHeight="1">
      <c r="G75" s="22"/>
      <c r="I75" s="23"/>
    </row>
    <row r="76" spans="1:9" ht="21" customHeight="1">
      <c r="G76" s="22"/>
      <c r="I76" s="23"/>
    </row>
    <row r="77" spans="1:9" ht="21" customHeight="1">
      <c r="G77" s="22"/>
      <c r="I77" s="23"/>
    </row>
    <row r="78" spans="1:9" ht="21" customHeight="1">
      <c r="G78" s="22"/>
      <c r="I78" s="23"/>
    </row>
    <row r="79" spans="1:9" ht="21" customHeight="1">
      <c r="G79" s="22"/>
      <c r="I79" s="23"/>
    </row>
    <row r="80" spans="1:9" ht="21" customHeight="1">
      <c r="G80" s="22"/>
      <c r="I80" s="23"/>
    </row>
    <row r="81" spans="7:9" ht="21" customHeight="1">
      <c r="G81" s="22"/>
      <c r="I81" s="23"/>
    </row>
    <row r="82" spans="7:9" ht="21" customHeight="1">
      <c r="G82" s="22"/>
      <c r="I82" s="23"/>
    </row>
  </sheetData>
  <mergeCells count="8">
    <mergeCell ref="A46:A60"/>
    <mergeCell ref="A61:A69"/>
    <mergeCell ref="A7:A10"/>
    <mergeCell ref="A3:A6"/>
    <mergeCell ref="A11:A20"/>
    <mergeCell ref="A27:A33"/>
    <mergeCell ref="A34:A45"/>
    <mergeCell ref="A21:A26"/>
  </mergeCells>
  <phoneticPr fontId="1"/>
  <dataValidations count="4">
    <dataValidation type="list" allowBlank="1" showInputMessage="1" showErrorMessage="1" sqref="C13" xr:uid="{00000000-0002-0000-0200-000000000000}">
      <formula1>"男,女"</formula1>
    </dataValidation>
    <dataValidation imeMode="off" allowBlank="1" showInputMessage="1" showErrorMessage="1" promptTitle="入力方法" prompt="半角数字で入力してください。" sqref="C17 C38 C45 C50 C58 C67 C26" xr:uid="{00000000-0002-0000-0200-000001000000}"/>
    <dataValidation allowBlank="1" showInputMessage="1" showErrorMessage="1" promptTitle="入力方法" prompt="数字は半角で入力してください。" sqref="C9 C15:C16 C36 C43 C49 C57 C66 C25 C33" xr:uid="{00000000-0002-0000-0200-000002000000}"/>
    <dataValidation imeMode="off" allowBlank="1" showInputMessage="1" showErrorMessage="1" promptTitle="入力方法" prompt="半角英数字で入力してください。" sqref="C20" xr:uid="{00000000-0002-0000-0200-000003000000}"/>
  </dataValidations>
  <hyperlinks>
    <hyperlink ref="D20" r:id="rId1" display="https://www.pref.miyagi.jp/soshiki/senkyo/" xr:uid="{00000000-0004-0000-0200-000000000000}"/>
  </hyperlinks>
  <pageMargins left="0.78740157480314965" right="0.78740157480314965" top="0.98425196850393704" bottom="0.98425196850393704" header="0.51181102362204722" footer="0.51181102362204722"/>
  <pageSetup paperSize="8" scale="64" orientation="portrait"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入力シート②!$C$4:$C$42</xm:f>
          </x14:formula1>
          <xm:sqref>C24 C32 C35 C42</xm:sqref>
        </x14:dataValidation>
        <x14:dataValidation type="list" allowBlank="1" showInputMessage="1" showErrorMessage="1" xr:uid="{00000000-0002-0000-0200-000005000000}">
          <x14:formula1>
            <xm:f>設定シート!$B$8:$B$12</xm:f>
          </x14:formula1>
          <xm:sqref>C6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50"/>
  <sheetViews>
    <sheetView view="pageBreakPreview" topLeftCell="A14" zoomScaleNormal="100" zoomScaleSheetLayoutView="100" workbookViewId="0"/>
  </sheetViews>
  <sheetFormatPr defaultRowHeight="14.25"/>
  <cols>
    <col min="1" max="2" width="10" style="48" customWidth="1"/>
    <col min="3" max="3" width="3.75" style="48" customWidth="1"/>
    <col min="4" max="4" width="16.25" style="48" customWidth="1"/>
    <col min="5" max="8" width="10" style="48" customWidth="1"/>
    <col min="9" max="9" width="10.625" style="48" customWidth="1"/>
    <col min="10" max="10" width="11.875" style="48" bestFit="1" customWidth="1"/>
    <col min="11" max="16384" width="9" style="48"/>
  </cols>
  <sheetData>
    <row r="1" spans="1:10">
      <c r="I1" s="66" t="s">
        <v>505</v>
      </c>
      <c r="J1" s="243" t="s">
        <v>363</v>
      </c>
    </row>
    <row r="4" spans="1:10" ht="28.5">
      <c r="A4" s="528" t="s">
        <v>54</v>
      </c>
      <c r="B4" s="528"/>
      <c r="C4" s="528"/>
      <c r="D4" s="528"/>
      <c r="E4" s="528"/>
      <c r="F4" s="528"/>
      <c r="G4" s="528"/>
      <c r="H4" s="528"/>
      <c r="I4" s="528"/>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79">
        <f>入力シート①!C5</f>
        <v>46108</v>
      </c>
      <c r="B8" s="579"/>
      <c r="C8" s="579"/>
      <c r="D8" s="75" t="s">
        <v>195</v>
      </c>
      <c r="E8" s="78"/>
      <c r="F8" s="78"/>
      <c r="G8" s="78"/>
      <c r="H8" s="78"/>
      <c r="I8" s="78"/>
    </row>
    <row r="9" spans="1:10" ht="18" customHeight="1">
      <c r="A9" s="48" t="s">
        <v>194</v>
      </c>
      <c r="B9" s="78"/>
      <c r="C9" s="78"/>
      <c r="D9" s="78"/>
      <c r="E9" s="78"/>
      <c r="F9" s="78"/>
      <c r="G9" s="78"/>
      <c r="H9" s="78"/>
      <c r="I9" s="78"/>
    </row>
    <row r="10" spans="1:10">
      <c r="B10" s="78"/>
      <c r="C10" s="78"/>
      <c r="D10" s="78"/>
      <c r="E10" s="78"/>
      <c r="F10" s="78"/>
      <c r="G10" s="78"/>
      <c r="H10" s="78"/>
      <c r="I10" s="78"/>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90" t="s">
        <v>104</v>
      </c>
      <c r="C13" s="590"/>
      <c r="D13" s="590"/>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D17" s="67"/>
      <c r="E17" s="48" t="s">
        <v>25</v>
      </c>
      <c r="F17" s="67"/>
      <c r="G17" s="67"/>
      <c r="H17" s="67"/>
      <c r="I17" s="67"/>
    </row>
    <row r="18" spans="1:9" ht="14.25" customHeight="1">
      <c r="A18" s="78"/>
      <c r="B18" s="67"/>
      <c r="C18" s="67"/>
      <c r="D18" s="67"/>
      <c r="E18" s="67"/>
      <c r="F18" s="67"/>
      <c r="G18" s="67"/>
      <c r="H18" s="67"/>
      <c r="I18" s="67"/>
    </row>
    <row r="19" spans="1:9">
      <c r="E19" s="48" t="s">
        <v>39</v>
      </c>
      <c r="F19" s="498">
        <f>入力シート①!C12</f>
        <v>0</v>
      </c>
      <c r="G19" s="498"/>
      <c r="H19" s="498"/>
      <c r="I19" s="498"/>
    </row>
    <row r="23" spans="1:9">
      <c r="A23" s="83" t="str">
        <f>"　宮城県選挙管理委員会委員長　"&amp;設定シート!$D$13&amp;"　殿"</f>
        <v>　宮城県選挙管理委員会委員長　櫻井　正人　殿</v>
      </c>
    </row>
    <row r="29" spans="1:9">
      <c r="A29" s="63" t="s">
        <v>69</v>
      </c>
      <c r="B29" s="46"/>
      <c r="C29" s="46"/>
      <c r="D29" s="46"/>
      <c r="E29" s="46"/>
      <c r="F29" s="46"/>
      <c r="G29" s="46"/>
      <c r="H29" s="46"/>
      <c r="I29" s="46"/>
    </row>
    <row r="30" spans="1:9">
      <c r="A30" s="612" t="s">
        <v>190</v>
      </c>
      <c r="B30" s="612"/>
      <c r="C30" s="612"/>
      <c r="D30" s="612"/>
      <c r="E30" s="612"/>
      <c r="F30" s="612"/>
      <c r="G30" s="612"/>
      <c r="H30" s="612"/>
      <c r="I30" s="612"/>
    </row>
    <row r="31" spans="1:9">
      <c r="A31" s="612" t="s">
        <v>191</v>
      </c>
      <c r="B31" s="612"/>
      <c r="C31" s="612"/>
      <c r="D31" s="612"/>
      <c r="E31" s="612"/>
      <c r="F31" s="612"/>
      <c r="G31" s="612"/>
      <c r="H31" s="612"/>
      <c r="I31" s="612"/>
    </row>
    <row r="32" spans="1:9">
      <c r="A32" s="612" t="s">
        <v>192</v>
      </c>
      <c r="B32" s="612"/>
      <c r="C32" s="612"/>
      <c r="D32" s="612"/>
      <c r="E32" s="612"/>
      <c r="F32" s="612"/>
      <c r="G32" s="612"/>
      <c r="H32" s="612"/>
      <c r="I32" s="612"/>
    </row>
    <row r="33" spans="1:9">
      <c r="A33" s="612" t="s">
        <v>193</v>
      </c>
      <c r="B33" s="612"/>
      <c r="C33" s="612"/>
      <c r="D33" s="612"/>
      <c r="E33" s="612"/>
      <c r="F33" s="612"/>
      <c r="G33" s="612"/>
      <c r="H33" s="612"/>
      <c r="I33" s="612"/>
    </row>
    <row r="34" spans="1:9" ht="14.25" customHeight="1"/>
    <row r="35" spans="1:9" ht="14.25" customHeight="1"/>
    <row r="42" spans="1:9">
      <c r="B42" s="71"/>
      <c r="C42" s="75"/>
    </row>
    <row r="43" spans="1:9">
      <c r="B43" s="71"/>
      <c r="C43" s="75"/>
    </row>
    <row r="45" spans="1:9">
      <c r="E45" s="66"/>
      <c r="F45" s="92"/>
    </row>
    <row r="50" spans="5:7">
      <c r="E50" s="66"/>
      <c r="F50" s="68"/>
      <c r="G50" s="68"/>
    </row>
  </sheetData>
  <mergeCells count="8">
    <mergeCell ref="A31:I31"/>
    <mergeCell ref="A32:I32"/>
    <mergeCell ref="A33:I33"/>
    <mergeCell ref="A4:I4"/>
    <mergeCell ref="B13:D13"/>
    <mergeCell ref="F19:I19"/>
    <mergeCell ref="A8:C8"/>
    <mergeCell ref="A30:I30"/>
  </mergeCells>
  <phoneticPr fontId="1"/>
  <hyperlinks>
    <hyperlink ref="J1" location="目次!A1" display="目次に戻る" xr:uid="{00000000-0004-0000-1D00-000000000000}"/>
  </hyperlinks>
  <printOptions horizontalCentered="1"/>
  <pageMargins left="0.78740157480314965" right="0.78740157480314965"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5"/>
  <sheetViews>
    <sheetView view="pageBreakPreview" topLeftCell="A20" zoomScaleNormal="100" zoomScaleSheetLayoutView="100" workbookViewId="0"/>
  </sheetViews>
  <sheetFormatPr defaultRowHeight="14.25"/>
  <cols>
    <col min="1" max="8" width="9" style="48"/>
    <col min="9" max="9" width="9.625" style="48" customWidth="1"/>
    <col min="10" max="10" width="11.875" style="48" bestFit="1" customWidth="1"/>
    <col min="11" max="16384" width="9" style="48"/>
  </cols>
  <sheetData>
    <row r="1" spans="1:10">
      <c r="I1" s="66" t="s">
        <v>506</v>
      </c>
      <c r="J1" s="243" t="s">
        <v>363</v>
      </c>
    </row>
    <row r="5" spans="1:10" ht="24">
      <c r="A5" s="630" t="s">
        <v>108</v>
      </c>
      <c r="B5" s="630"/>
      <c r="C5" s="630"/>
      <c r="D5" s="630"/>
      <c r="E5" s="630"/>
      <c r="F5" s="630"/>
      <c r="G5" s="630"/>
      <c r="H5" s="630"/>
      <c r="I5" s="630"/>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628" t="s">
        <v>388</v>
      </c>
      <c r="B8" s="628"/>
      <c r="C8" s="628"/>
      <c r="D8" s="628"/>
      <c r="E8" s="628"/>
      <c r="F8" s="628"/>
      <c r="G8" s="628"/>
      <c r="H8" s="628"/>
      <c r="I8" s="628"/>
    </row>
    <row r="9" spans="1:10" ht="18" customHeight="1">
      <c r="A9" s="531" t="s">
        <v>389</v>
      </c>
      <c r="B9" s="531"/>
      <c r="C9" s="531"/>
      <c r="D9" s="531"/>
      <c r="E9" s="531"/>
      <c r="F9" s="531"/>
      <c r="G9" s="531"/>
      <c r="H9" s="531"/>
      <c r="I9" s="531"/>
    </row>
    <row r="10" spans="1:10" ht="14.25" customHeight="1">
      <c r="A10" s="78"/>
      <c r="B10" s="67"/>
      <c r="C10" s="67"/>
      <c r="D10" s="67"/>
      <c r="E10" s="67"/>
      <c r="F10" s="67"/>
      <c r="G10" s="67"/>
      <c r="H10" s="67"/>
      <c r="I10" s="67"/>
    </row>
    <row r="12" spans="1:10">
      <c r="B12" s="590" t="s">
        <v>107</v>
      </c>
      <c r="C12" s="590"/>
      <c r="D12" s="590"/>
      <c r="H12" s="90"/>
    </row>
    <row r="16" spans="1:10">
      <c r="F16" s="358" t="str">
        <f>設定シート!$D$4&amp;入力シート①!$C$6</f>
        <v>宮城県議会議員補欠選挙亘理選挙区</v>
      </c>
      <c r="G16" s="522"/>
      <c r="H16" s="522"/>
    </row>
    <row r="19" spans="1:9">
      <c r="D19" s="531" t="s">
        <v>196</v>
      </c>
      <c r="E19" s="531"/>
      <c r="F19" s="529">
        <f>入力シート①!C12</f>
        <v>0</v>
      </c>
      <c r="G19" s="529"/>
      <c r="H19" s="529"/>
      <c r="I19" s="529"/>
    </row>
    <row r="23" spans="1:9">
      <c r="A23" s="83" t="str">
        <f>"　宮城県選挙管理委員会委員長　"&amp;設定シート!$D$13&amp;"　殿"</f>
        <v>　宮城県選挙管理委員会委員長　櫻井　正人　殿</v>
      </c>
    </row>
    <row r="26" spans="1:9">
      <c r="A26" s="574" t="s">
        <v>40</v>
      </c>
      <c r="B26" s="574"/>
      <c r="C26" s="574"/>
      <c r="D26" s="574"/>
      <c r="E26" s="574"/>
      <c r="F26" s="574"/>
      <c r="G26" s="574"/>
      <c r="H26" s="574"/>
      <c r="I26" s="574"/>
    </row>
    <row r="28" spans="1:9" ht="14.25" customHeight="1"/>
    <row r="29" spans="1:9" ht="14.25" customHeight="1">
      <c r="A29" s="142" t="s">
        <v>219</v>
      </c>
      <c r="D29" s="48" t="s">
        <v>5</v>
      </c>
      <c r="F29" s="96" t="s">
        <v>220</v>
      </c>
      <c r="G29" s="92" t="s">
        <v>81</v>
      </c>
    </row>
    <row r="30" spans="1:9" ht="14.25" customHeight="1"/>
    <row r="31" spans="1:9">
      <c r="D31" s="68"/>
      <c r="E31" s="68"/>
      <c r="F31" s="68"/>
      <c r="G31" s="68"/>
    </row>
    <row r="32" spans="1:9">
      <c r="D32" s="68"/>
      <c r="E32" s="68"/>
      <c r="F32" s="68"/>
      <c r="G32" s="68"/>
    </row>
    <row r="33" spans="1:9">
      <c r="A33" s="63" t="s">
        <v>69</v>
      </c>
      <c r="B33" s="46"/>
      <c r="C33" s="46"/>
      <c r="D33" s="46"/>
      <c r="E33" s="46"/>
      <c r="F33" s="46"/>
      <c r="G33" s="46"/>
      <c r="H33" s="46"/>
      <c r="I33" s="46"/>
    </row>
    <row r="34" spans="1:9">
      <c r="A34" s="612" t="s">
        <v>197</v>
      </c>
      <c r="B34" s="612"/>
      <c r="C34" s="612"/>
      <c r="D34" s="612"/>
      <c r="E34" s="612"/>
      <c r="F34" s="612"/>
      <c r="G34" s="612"/>
      <c r="H34" s="612"/>
      <c r="I34" s="612"/>
    </row>
    <row r="35" spans="1:9">
      <c r="A35" s="612" t="s">
        <v>198</v>
      </c>
      <c r="B35" s="612"/>
      <c r="C35" s="612"/>
      <c r="D35" s="612"/>
      <c r="E35" s="612"/>
      <c r="F35" s="612"/>
      <c r="G35" s="612"/>
      <c r="H35" s="612"/>
      <c r="I35" s="612"/>
    </row>
    <row r="36" spans="1:9">
      <c r="A36" s="612" t="s">
        <v>192</v>
      </c>
      <c r="B36" s="612"/>
      <c r="C36" s="612"/>
      <c r="D36" s="612"/>
      <c r="E36" s="612"/>
      <c r="F36" s="612"/>
      <c r="G36" s="612"/>
      <c r="H36" s="612"/>
      <c r="I36" s="612"/>
    </row>
    <row r="37" spans="1:9">
      <c r="A37" s="612" t="s">
        <v>193</v>
      </c>
      <c r="B37" s="612"/>
      <c r="C37" s="612"/>
      <c r="D37" s="612"/>
      <c r="E37" s="612"/>
      <c r="F37" s="612"/>
      <c r="G37" s="612"/>
      <c r="H37" s="612"/>
      <c r="I37" s="612"/>
    </row>
    <row r="38" spans="1:9">
      <c r="B38" s="71"/>
      <c r="C38" s="75"/>
    </row>
    <row r="40" spans="1:9">
      <c r="E40" s="66"/>
      <c r="F40" s="92"/>
    </row>
    <row r="45" spans="1:9">
      <c r="E45" s="66"/>
      <c r="F45" s="68"/>
      <c r="G45" s="68"/>
    </row>
  </sheetData>
  <mergeCells count="12">
    <mergeCell ref="A34:I34"/>
    <mergeCell ref="A35:I35"/>
    <mergeCell ref="A36:I36"/>
    <mergeCell ref="A37:I37"/>
    <mergeCell ref="A5:I5"/>
    <mergeCell ref="A26:I26"/>
    <mergeCell ref="D19:E19"/>
    <mergeCell ref="F19:I19"/>
    <mergeCell ref="B12:D12"/>
    <mergeCell ref="G16:H16"/>
    <mergeCell ref="A8:I8"/>
    <mergeCell ref="A9:I9"/>
  </mergeCells>
  <phoneticPr fontId="1"/>
  <dataValidations count="1">
    <dataValidation type="list" errorStyle="warning" allowBlank="1" showInputMessage="1" showErrorMessage="1" sqref="F29" xr:uid="{00000000-0002-0000-1E00-000000000000}">
      <formula1>"　,１,２"</formula1>
    </dataValidation>
  </dataValidations>
  <hyperlinks>
    <hyperlink ref="J1" location="目次!A1" display="目次に戻る" xr:uid="{00000000-0004-0000-1E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112"/>
  <sheetViews>
    <sheetView view="pageBreakPreview" topLeftCell="A77" zoomScaleNormal="100" zoomScaleSheetLayoutView="100" workbookViewId="0"/>
  </sheetViews>
  <sheetFormatPr defaultColWidth="5.125" defaultRowHeight="14.25"/>
  <cols>
    <col min="1" max="6" width="7.125" style="48" customWidth="1"/>
    <col min="7" max="7" width="5" style="48" customWidth="1"/>
    <col min="8" max="8" width="5" style="48" bestFit="1" customWidth="1"/>
    <col min="9" max="11" width="4.375" style="48" customWidth="1"/>
    <col min="12" max="14" width="3.375" style="48" customWidth="1"/>
    <col min="15" max="15" width="4.5" style="48" customWidth="1"/>
    <col min="16" max="16" width="5.125" style="48"/>
    <col min="17" max="17" width="5.125" style="48" customWidth="1"/>
    <col min="18" max="18" width="11.875" style="48" bestFit="1" customWidth="1"/>
    <col min="19" max="16384" width="5.125" style="48"/>
  </cols>
  <sheetData>
    <row r="1" spans="1:18">
      <c r="Q1" s="66" t="s">
        <v>507</v>
      </c>
      <c r="R1" s="243" t="s">
        <v>363</v>
      </c>
    </row>
    <row r="3" spans="1:18" ht="28.5">
      <c r="A3" s="528" t="s">
        <v>56</v>
      </c>
      <c r="B3" s="528"/>
      <c r="C3" s="528"/>
      <c r="D3" s="528"/>
      <c r="E3" s="528"/>
      <c r="F3" s="528"/>
      <c r="G3" s="528"/>
      <c r="H3" s="528"/>
      <c r="I3" s="528"/>
      <c r="J3" s="528"/>
      <c r="K3" s="528"/>
      <c r="L3" s="528"/>
      <c r="M3" s="528"/>
      <c r="N3" s="528"/>
      <c r="O3" s="528"/>
      <c r="P3" s="528"/>
      <c r="Q3" s="528"/>
    </row>
    <row r="4" spans="1:18" ht="15" customHeight="1">
      <c r="A4" s="82"/>
      <c r="B4" s="82"/>
      <c r="C4" s="82"/>
      <c r="D4" s="82"/>
      <c r="E4" s="82"/>
      <c r="F4" s="82"/>
      <c r="G4" s="82"/>
      <c r="H4" s="82"/>
      <c r="I4" s="82"/>
      <c r="J4" s="82"/>
      <c r="K4" s="82"/>
      <c r="L4" s="82"/>
      <c r="M4" s="82"/>
      <c r="N4" s="82"/>
    </row>
    <row r="5" spans="1:18" ht="15" customHeight="1">
      <c r="A5" s="82"/>
      <c r="B5" s="82"/>
      <c r="C5" s="82"/>
      <c r="D5" s="82"/>
      <c r="E5" s="82"/>
      <c r="F5" s="82"/>
      <c r="G5" s="82"/>
      <c r="H5" s="82"/>
      <c r="I5" s="82"/>
      <c r="J5" s="82"/>
      <c r="K5" s="82"/>
      <c r="L5" s="82"/>
      <c r="M5" s="82"/>
      <c r="N5" s="82"/>
    </row>
    <row r="6" spans="1:18">
      <c r="A6" s="48" t="s">
        <v>57</v>
      </c>
    </row>
    <row r="7" spans="1:18" ht="13.5" customHeight="1"/>
    <row r="9" spans="1:18">
      <c r="B9" s="662" t="s">
        <v>225</v>
      </c>
      <c r="C9" s="662"/>
      <c r="D9" s="662"/>
      <c r="E9" s="662"/>
      <c r="F9" s="662"/>
    </row>
    <row r="12" spans="1:18" ht="18.75">
      <c r="F12" s="250"/>
      <c r="G12" s="358" t="str">
        <f>設定シート!$D$4&amp;入力シート①!$C$6</f>
        <v>宮城県議会議員補欠選挙亘理選挙区</v>
      </c>
      <c r="H12" s="250"/>
      <c r="I12" s="75" t="s">
        <v>25</v>
      </c>
      <c r="K12" s="663">
        <f>入力シート①!C12</f>
        <v>0</v>
      </c>
      <c r="L12" s="663"/>
      <c r="M12" s="663"/>
      <c r="N12" s="663"/>
      <c r="O12" s="663"/>
      <c r="P12" s="663"/>
      <c r="Q12" s="663"/>
    </row>
    <row r="15" spans="1:18">
      <c r="A15" s="83" t="str">
        <f>"　宮城県選挙管理委員会委員長　"&amp;設定シート!$D$13&amp;"　殿"</f>
        <v>　宮城県選挙管理委員会委員長　櫻井　正人　殿</v>
      </c>
    </row>
    <row r="17" spans="1:17">
      <c r="A17" s="574" t="s">
        <v>40</v>
      </c>
      <c r="B17" s="574"/>
      <c r="C17" s="574"/>
      <c r="D17" s="574"/>
      <c r="E17" s="574"/>
      <c r="F17" s="574"/>
      <c r="G17" s="574"/>
      <c r="H17" s="574"/>
      <c r="I17" s="574"/>
      <c r="J17" s="574"/>
      <c r="K17" s="574"/>
      <c r="L17" s="574"/>
      <c r="M17" s="574"/>
      <c r="N17" s="574"/>
      <c r="O17" s="574"/>
      <c r="P17" s="574"/>
      <c r="Q17" s="574"/>
    </row>
    <row r="18" spans="1:17" ht="14.25" customHeight="1">
      <c r="A18" s="78"/>
      <c r="B18" s="78"/>
      <c r="C18" s="78"/>
      <c r="D18" s="78"/>
      <c r="E18" s="78"/>
      <c r="F18" s="78"/>
      <c r="G18" s="78"/>
      <c r="H18" s="78"/>
      <c r="I18" s="78"/>
      <c r="J18" s="78"/>
      <c r="K18" s="78"/>
      <c r="L18" s="78"/>
      <c r="M18" s="78"/>
      <c r="N18" s="78"/>
    </row>
    <row r="19" spans="1:17" ht="21" customHeight="1">
      <c r="A19" s="656" t="s">
        <v>23</v>
      </c>
      <c r="B19" s="658"/>
      <c r="C19" s="656" t="s">
        <v>22</v>
      </c>
      <c r="D19" s="657"/>
      <c r="E19" s="657"/>
      <c r="F19" s="658"/>
      <c r="G19" s="97" t="s">
        <v>58</v>
      </c>
      <c r="H19" s="97" t="s">
        <v>15</v>
      </c>
      <c r="I19" s="656" t="s">
        <v>59</v>
      </c>
      <c r="J19" s="657"/>
      <c r="K19" s="658"/>
      <c r="L19" s="656" t="s">
        <v>60</v>
      </c>
      <c r="M19" s="657"/>
      <c r="N19" s="657"/>
      <c r="O19" s="658"/>
      <c r="P19" s="656" t="s">
        <v>61</v>
      </c>
      <c r="Q19" s="658"/>
    </row>
    <row r="20" spans="1:17">
      <c r="A20" s="644"/>
      <c r="B20" s="645"/>
      <c r="C20" s="648"/>
      <c r="D20" s="649"/>
      <c r="E20" s="649"/>
      <c r="F20" s="650"/>
      <c r="G20" s="634"/>
      <c r="H20" s="654"/>
      <c r="I20" s="638"/>
      <c r="J20" s="639"/>
      <c r="K20" s="640"/>
      <c r="L20" s="632" t="s">
        <v>224</v>
      </c>
      <c r="M20" s="633"/>
      <c r="N20" s="633"/>
      <c r="O20" s="143" t="s">
        <v>221</v>
      </c>
      <c r="P20" s="644"/>
      <c r="Q20" s="645"/>
    </row>
    <row r="21" spans="1:17">
      <c r="A21" s="646"/>
      <c r="B21" s="647"/>
      <c r="C21" s="651"/>
      <c r="D21" s="652"/>
      <c r="E21" s="652"/>
      <c r="F21" s="653"/>
      <c r="G21" s="635"/>
      <c r="H21" s="655"/>
      <c r="I21" s="641"/>
      <c r="J21" s="642"/>
      <c r="K21" s="643"/>
      <c r="L21" s="636" t="s">
        <v>223</v>
      </c>
      <c r="M21" s="637"/>
      <c r="N21" s="637"/>
      <c r="O21" s="144" t="s">
        <v>222</v>
      </c>
      <c r="P21" s="646"/>
      <c r="Q21" s="647"/>
    </row>
    <row r="22" spans="1:17">
      <c r="A22" s="644"/>
      <c r="B22" s="645"/>
      <c r="C22" s="648"/>
      <c r="D22" s="649"/>
      <c r="E22" s="649"/>
      <c r="F22" s="650"/>
      <c r="G22" s="634"/>
      <c r="H22" s="654"/>
      <c r="I22" s="638"/>
      <c r="J22" s="639"/>
      <c r="K22" s="640"/>
      <c r="L22" s="632" t="s">
        <v>224</v>
      </c>
      <c r="M22" s="633"/>
      <c r="N22" s="633"/>
      <c r="O22" s="143" t="s">
        <v>221</v>
      </c>
      <c r="P22" s="644"/>
      <c r="Q22" s="645"/>
    </row>
    <row r="23" spans="1:17">
      <c r="A23" s="646"/>
      <c r="B23" s="647"/>
      <c r="C23" s="651"/>
      <c r="D23" s="652"/>
      <c r="E23" s="652"/>
      <c r="F23" s="653"/>
      <c r="G23" s="635"/>
      <c r="H23" s="655"/>
      <c r="I23" s="641"/>
      <c r="J23" s="642"/>
      <c r="K23" s="643"/>
      <c r="L23" s="636" t="s">
        <v>223</v>
      </c>
      <c r="M23" s="637"/>
      <c r="N23" s="637"/>
      <c r="O23" s="144" t="s">
        <v>222</v>
      </c>
      <c r="P23" s="646"/>
      <c r="Q23" s="647"/>
    </row>
    <row r="24" spans="1:17">
      <c r="A24" s="644"/>
      <c r="B24" s="645"/>
      <c r="C24" s="648"/>
      <c r="D24" s="649"/>
      <c r="E24" s="649"/>
      <c r="F24" s="650"/>
      <c r="G24" s="634"/>
      <c r="H24" s="654"/>
      <c r="I24" s="638"/>
      <c r="J24" s="639"/>
      <c r="K24" s="640"/>
      <c r="L24" s="632" t="s">
        <v>224</v>
      </c>
      <c r="M24" s="633"/>
      <c r="N24" s="633"/>
      <c r="O24" s="143" t="s">
        <v>221</v>
      </c>
      <c r="P24" s="644"/>
      <c r="Q24" s="645"/>
    </row>
    <row r="25" spans="1:17">
      <c r="A25" s="646"/>
      <c r="B25" s="647"/>
      <c r="C25" s="651"/>
      <c r="D25" s="652"/>
      <c r="E25" s="652"/>
      <c r="F25" s="653"/>
      <c r="G25" s="635"/>
      <c r="H25" s="655"/>
      <c r="I25" s="641"/>
      <c r="J25" s="642"/>
      <c r="K25" s="643"/>
      <c r="L25" s="636" t="s">
        <v>223</v>
      </c>
      <c r="M25" s="637"/>
      <c r="N25" s="637"/>
      <c r="O25" s="144" t="s">
        <v>222</v>
      </c>
      <c r="P25" s="646"/>
      <c r="Q25" s="647"/>
    </row>
    <row r="26" spans="1:17">
      <c r="A26" s="644"/>
      <c r="B26" s="645"/>
      <c r="C26" s="648"/>
      <c r="D26" s="649"/>
      <c r="E26" s="649"/>
      <c r="F26" s="650"/>
      <c r="G26" s="634"/>
      <c r="H26" s="654"/>
      <c r="I26" s="638"/>
      <c r="J26" s="639"/>
      <c r="K26" s="640"/>
      <c r="L26" s="632" t="s">
        <v>224</v>
      </c>
      <c r="M26" s="633"/>
      <c r="N26" s="633"/>
      <c r="O26" s="143" t="s">
        <v>221</v>
      </c>
      <c r="P26" s="644"/>
      <c r="Q26" s="645"/>
    </row>
    <row r="27" spans="1:17">
      <c r="A27" s="646"/>
      <c r="B27" s="647"/>
      <c r="C27" s="651"/>
      <c r="D27" s="652"/>
      <c r="E27" s="652"/>
      <c r="F27" s="653"/>
      <c r="G27" s="635"/>
      <c r="H27" s="655"/>
      <c r="I27" s="641"/>
      <c r="J27" s="642"/>
      <c r="K27" s="643"/>
      <c r="L27" s="636" t="s">
        <v>223</v>
      </c>
      <c r="M27" s="637"/>
      <c r="N27" s="637"/>
      <c r="O27" s="144" t="s">
        <v>222</v>
      </c>
      <c r="P27" s="646"/>
      <c r="Q27" s="647"/>
    </row>
    <row r="28" spans="1:17">
      <c r="A28" s="644"/>
      <c r="B28" s="645"/>
      <c r="C28" s="648"/>
      <c r="D28" s="649"/>
      <c r="E28" s="649"/>
      <c r="F28" s="650"/>
      <c r="G28" s="634"/>
      <c r="H28" s="654"/>
      <c r="I28" s="638"/>
      <c r="J28" s="639"/>
      <c r="K28" s="640"/>
      <c r="L28" s="632" t="s">
        <v>224</v>
      </c>
      <c r="M28" s="633"/>
      <c r="N28" s="633"/>
      <c r="O28" s="143" t="s">
        <v>221</v>
      </c>
      <c r="P28" s="644"/>
      <c r="Q28" s="645"/>
    </row>
    <row r="29" spans="1:17">
      <c r="A29" s="646"/>
      <c r="B29" s="647"/>
      <c r="C29" s="651"/>
      <c r="D29" s="652"/>
      <c r="E29" s="652"/>
      <c r="F29" s="653"/>
      <c r="G29" s="635"/>
      <c r="H29" s="655"/>
      <c r="I29" s="641"/>
      <c r="J29" s="642"/>
      <c r="K29" s="643"/>
      <c r="L29" s="636" t="s">
        <v>223</v>
      </c>
      <c r="M29" s="637"/>
      <c r="N29" s="637"/>
      <c r="O29" s="144" t="s">
        <v>222</v>
      </c>
      <c r="P29" s="646"/>
      <c r="Q29" s="647"/>
    </row>
    <row r="30" spans="1:17">
      <c r="A30" s="644"/>
      <c r="B30" s="645"/>
      <c r="C30" s="648"/>
      <c r="D30" s="649"/>
      <c r="E30" s="649"/>
      <c r="F30" s="650"/>
      <c r="G30" s="634"/>
      <c r="H30" s="654"/>
      <c r="I30" s="638"/>
      <c r="J30" s="639"/>
      <c r="K30" s="640"/>
      <c r="L30" s="632" t="s">
        <v>224</v>
      </c>
      <c r="M30" s="633"/>
      <c r="N30" s="633"/>
      <c r="O30" s="143" t="s">
        <v>221</v>
      </c>
      <c r="P30" s="644"/>
      <c r="Q30" s="645"/>
    </row>
    <row r="31" spans="1:17">
      <c r="A31" s="646"/>
      <c r="B31" s="647"/>
      <c r="C31" s="651"/>
      <c r="D31" s="652"/>
      <c r="E31" s="652"/>
      <c r="F31" s="653"/>
      <c r="G31" s="635"/>
      <c r="H31" s="655"/>
      <c r="I31" s="641"/>
      <c r="J31" s="642"/>
      <c r="K31" s="643"/>
      <c r="L31" s="636" t="s">
        <v>223</v>
      </c>
      <c r="M31" s="637"/>
      <c r="N31" s="637"/>
      <c r="O31" s="144" t="s">
        <v>222</v>
      </c>
      <c r="P31" s="646"/>
      <c r="Q31" s="647"/>
    </row>
    <row r="32" spans="1:17">
      <c r="A32" s="644"/>
      <c r="B32" s="645"/>
      <c r="C32" s="648"/>
      <c r="D32" s="649"/>
      <c r="E32" s="649"/>
      <c r="F32" s="650"/>
      <c r="G32" s="634"/>
      <c r="H32" s="654"/>
      <c r="I32" s="638"/>
      <c r="J32" s="639"/>
      <c r="K32" s="640"/>
      <c r="L32" s="632" t="s">
        <v>224</v>
      </c>
      <c r="M32" s="633"/>
      <c r="N32" s="633"/>
      <c r="O32" s="143" t="s">
        <v>221</v>
      </c>
      <c r="P32" s="644"/>
      <c r="Q32" s="645"/>
    </row>
    <row r="33" spans="1:17">
      <c r="A33" s="646"/>
      <c r="B33" s="647"/>
      <c r="C33" s="651"/>
      <c r="D33" s="652"/>
      <c r="E33" s="652"/>
      <c r="F33" s="653"/>
      <c r="G33" s="635"/>
      <c r="H33" s="655"/>
      <c r="I33" s="641"/>
      <c r="J33" s="642"/>
      <c r="K33" s="643"/>
      <c r="L33" s="636" t="s">
        <v>223</v>
      </c>
      <c r="M33" s="637"/>
      <c r="N33" s="637"/>
      <c r="O33" s="144" t="s">
        <v>222</v>
      </c>
      <c r="P33" s="646"/>
      <c r="Q33" s="647"/>
    </row>
    <row r="34" spans="1:17">
      <c r="A34" s="644"/>
      <c r="B34" s="645"/>
      <c r="C34" s="648"/>
      <c r="D34" s="649"/>
      <c r="E34" s="649"/>
      <c r="F34" s="650"/>
      <c r="G34" s="634"/>
      <c r="H34" s="654"/>
      <c r="I34" s="638"/>
      <c r="J34" s="639"/>
      <c r="K34" s="640"/>
      <c r="L34" s="632" t="s">
        <v>224</v>
      </c>
      <c r="M34" s="633"/>
      <c r="N34" s="633"/>
      <c r="O34" s="143" t="s">
        <v>221</v>
      </c>
      <c r="P34" s="644"/>
      <c r="Q34" s="645"/>
    </row>
    <row r="35" spans="1:17">
      <c r="A35" s="646"/>
      <c r="B35" s="647"/>
      <c r="C35" s="651"/>
      <c r="D35" s="652"/>
      <c r="E35" s="652"/>
      <c r="F35" s="653"/>
      <c r="G35" s="635"/>
      <c r="H35" s="655"/>
      <c r="I35" s="641"/>
      <c r="J35" s="642"/>
      <c r="K35" s="643"/>
      <c r="L35" s="636" t="s">
        <v>223</v>
      </c>
      <c r="M35" s="637"/>
      <c r="N35" s="637"/>
      <c r="O35" s="144" t="s">
        <v>222</v>
      </c>
      <c r="P35" s="646"/>
      <c r="Q35" s="647"/>
    </row>
    <row r="36" spans="1:17">
      <c r="A36" s="644"/>
      <c r="B36" s="645"/>
      <c r="C36" s="648"/>
      <c r="D36" s="649"/>
      <c r="E36" s="649"/>
      <c r="F36" s="650"/>
      <c r="G36" s="634"/>
      <c r="H36" s="654"/>
      <c r="I36" s="638"/>
      <c r="J36" s="639"/>
      <c r="K36" s="640"/>
      <c r="L36" s="632" t="s">
        <v>224</v>
      </c>
      <c r="M36" s="633"/>
      <c r="N36" s="633"/>
      <c r="O36" s="143" t="s">
        <v>221</v>
      </c>
      <c r="P36" s="644"/>
      <c r="Q36" s="645"/>
    </row>
    <row r="37" spans="1:17">
      <c r="A37" s="646"/>
      <c r="B37" s="647"/>
      <c r="C37" s="651"/>
      <c r="D37" s="652"/>
      <c r="E37" s="652"/>
      <c r="F37" s="653"/>
      <c r="G37" s="635"/>
      <c r="H37" s="655"/>
      <c r="I37" s="641"/>
      <c r="J37" s="642"/>
      <c r="K37" s="643"/>
      <c r="L37" s="636" t="s">
        <v>223</v>
      </c>
      <c r="M37" s="637"/>
      <c r="N37" s="637"/>
      <c r="O37" s="144" t="s">
        <v>222</v>
      </c>
      <c r="P37" s="646"/>
      <c r="Q37" s="647"/>
    </row>
    <row r="38" spans="1:17">
      <c r="A38" s="644"/>
      <c r="B38" s="645"/>
      <c r="C38" s="648"/>
      <c r="D38" s="649"/>
      <c r="E38" s="649"/>
      <c r="F38" s="650"/>
      <c r="G38" s="634"/>
      <c r="H38" s="654"/>
      <c r="I38" s="638"/>
      <c r="J38" s="639"/>
      <c r="K38" s="640"/>
      <c r="L38" s="632" t="s">
        <v>224</v>
      </c>
      <c r="M38" s="633"/>
      <c r="N38" s="633"/>
      <c r="O38" s="143" t="s">
        <v>221</v>
      </c>
      <c r="P38" s="644"/>
      <c r="Q38" s="645"/>
    </row>
    <row r="39" spans="1:17">
      <c r="A39" s="646"/>
      <c r="B39" s="647"/>
      <c r="C39" s="651"/>
      <c r="D39" s="652"/>
      <c r="E39" s="652"/>
      <c r="F39" s="653"/>
      <c r="G39" s="635"/>
      <c r="H39" s="655"/>
      <c r="I39" s="641"/>
      <c r="J39" s="642"/>
      <c r="K39" s="643"/>
      <c r="L39" s="636" t="s">
        <v>223</v>
      </c>
      <c r="M39" s="637"/>
      <c r="N39" s="637"/>
      <c r="O39" s="144" t="s">
        <v>222</v>
      </c>
      <c r="P39" s="646"/>
      <c r="Q39" s="647"/>
    </row>
    <row r="40" spans="1:17">
      <c r="A40" s="644"/>
      <c r="B40" s="645"/>
      <c r="C40" s="648"/>
      <c r="D40" s="649"/>
      <c r="E40" s="649"/>
      <c r="F40" s="650"/>
      <c r="G40" s="634"/>
      <c r="H40" s="654" t="s">
        <v>3</v>
      </c>
      <c r="I40" s="638" t="s">
        <v>3</v>
      </c>
      <c r="J40" s="639"/>
      <c r="K40" s="640"/>
      <c r="L40" s="632" t="s">
        <v>224</v>
      </c>
      <c r="M40" s="633"/>
      <c r="N40" s="633"/>
      <c r="O40" s="143" t="s">
        <v>221</v>
      </c>
      <c r="P40" s="644"/>
      <c r="Q40" s="645"/>
    </row>
    <row r="41" spans="1:17">
      <c r="A41" s="646"/>
      <c r="B41" s="647"/>
      <c r="C41" s="651"/>
      <c r="D41" s="652"/>
      <c r="E41" s="652"/>
      <c r="F41" s="653"/>
      <c r="G41" s="635"/>
      <c r="H41" s="655"/>
      <c r="I41" s="641"/>
      <c r="J41" s="642"/>
      <c r="K41" s="643"/>
      <c r="L41" s="636" t="s">
        <v>223</v>
      </c>
      <c r="M41" s="637"/>
      <c r="N41" s="637"/>
      <c r="O41" s="144" t="s">
        <v>222</v>
      </c>
      <c r="P41" s="646"/>
      <c r="Q41" s="647"/>
    </row>
    <row r="42" spans="1:17">
      <c r="A42" s="644"/>
      <c r="B42" s="645"/>
      <c r="C42" s="648"/>
      <c r="D42" s="649"/>
      <c r="E42" s="649"/>
      <c r="F42" s="650"/>
      <c r="G42" s="634"/>
      <c r="H42" s="654" t="s">
        <v>3</v>
      </c>
      <c r="I42" s="638" t="s">
        <v>3</v>
      </c>
      <c r="J42" s="639"/>
      <c r="K42" s="640"/>
      <c r="L42" s="632" t="s">
        <v>224</v>
      </c>
      <c r="M42" s="633"/>
      <c r="N42" s="633"/>
      <c r="O42" s="143" t="s">
        <v>221</v>
      </c>
      <c r="P42" s="644"/>
      <c r="Q42" s="645"/>
    </row>
    <row r="43" spans="1:17">
      <c r="A43" s="646"/>
      <c r="B43" s="647"/>
      <c r="C43" s="651"/>
      <c r="D43" s="652"/>
      <c r="E43" s="652"/>
      <c r="F43" s="653"/>
      <c r="G43" s="635"/>
      <c r="H43" s="655"/>
      <c r="I43" s="641"/>
      <c r="J43" s="642"/>
      <c r="K43" s="643"/>
      <c r="L43" s="636" t="s">
        <v>223</v>
      </c>
      <c r="M43" s="637"/>
      <c r="N43" s="637"/>
      <c r="O43" s="144" t="s">
        <v>222</v>
      </c>
      <c r="P43" s="646"/>
      <c r="Q43" s="647"/>
    </row>
    <row r="44" spans="1:17">
      <c r="A44" s="644"/>
      <c r="B44" s="645"/>
      <c r="C44" s="648"/>
      <c r="D44" s="649"/>
      <c r="E44" s="649"/>
      <c r="F44" s="650"/>
      <c r="G44" s="634"/>
      <c r="H44" s="654" t="s">
        <v>3</v>
      </c>
      <c r="I44" s="638" t="s">
        <v>3</v>
      </c>
      <c r="J44" s="639"/>
      <c r="K44" s="640"/>
      <c r="L44" s="632" t="s">
        <v>224</v>
      </c>
      <c r="M44" s="633"/>
      <c r="N44" s="633"/>
      <c r="O44" s="143" t="s">
        <v>221</v>
      </c>
      <c r="P44" s="644"/>
      <c r="Q44" s="645"/>
    </row>
    <row r="45" spans="1:17">
      <c r="A45" s="646"/>
      <c r="B45" s="647"/>
      <c r="C45" s="651"/>
      <c r="D45" s="652"/>
      <c r="E45" s="652"/>
      <c r="F45" s="653"/>
      <c r="G45" s="635"/>
      <c r="H45" s="655"/>
      <c r="I45" s="641"/>
      <c r="J45" s="642"/>
      <c r="K45" s="643"/>
      <c r="L45" s="636" t="s">
        <v>223</v>
      </c>
      <c r="M45" s="637"/>
      <c r="N45" s="637"/>
      <c r="O45" s="144" t="s">
        <v>222</v>
      </c>
      <c r="P45" s="646"/>
      <c r="Q45" s="647"/>
    </row>
    <row r="46" spans="1:17">
      <c r="A46" s="644"/>
      <c r="B46" s="645"/>
      <c r="C46" s="648"/>
      <c r="D46" s="649"/>
      <c r="E46" s="649"/>
      <c r="F46" s="650"/>
      <c r="G46" s="634"/>
      <c r="H46" s="654" t="s">
        <v>3</v>
      </c>
      <c r="I46" s="638" t="s">
        <v>3</v>
      </c>
      <c r="J46" s="639"/>
      <c r="K46" s="640"/>
      <c r="L46" s="632" t="s">
        <v>224</v>
      </c>
      <c r="M46" s="633"/>
      <c r="N46" s="633"/>
      <c r="O46" s="143" t="s">
        <v>221</v>
      </c>
      <c r="P46" s="644"/>
      <c r="Q46" s="645"/>
    </row>
    <row r="47" spans="1:17">
      <c r="A47" s="646"/>
      <c r="B47" s="647"/>
      <c r="C47" s="651"/>
      <c r="D47" s="652"/>
      <c r="E47" s="652"/>
      <c r="F47" s="653"/>
      <c r="G47" s="635"/>
      <c r="H47" s="655"/>
      <c r="I47" s="641"/>
      <c r="J47" s="642"/>
      <c r="K47" s="643"/>
      <c r="L47" s="636" t="s">
        <v>223</v>
      </c>
      <c r="M47" s="637"/>
      <c r="N47" s="637"/>
      <c r="O47" s="144" t="s">
        <v>222</v>
      </c>
      <c r="P47" s="646"/>
      <c r="Q47" s="647"/>
    </row>
    <row r="48" spans="1:17">
      <c r="A48" s="644"/>
      <c r="B48" s="645"/>
      <c r="C48" s="648"/>
      <c r="D48" s="649"/>
      <c r="E48" s="649"/>
      <c r="F48" s="650"/>
      <c r="G48" s="634"/>
      <c r="H48" s="654" t="s">
        <v>3</v>
      </c>
      <c r="I48" s="638" t="s">
        <v>3</v>
      </c>
      <c r="J48" s="639"/>
      <c r="K48" s="640"/>
      <c r="L48" s="632" t="s">
        <v>224</v>
      </c>
      <c r="M48" s="633"/>
      <c r="N48" s="633"/>
      <c r="O48" s="143" t="s">
        <v>221</v>
      </c>
      <c r="P48" s="644"/>
      <c r="Q48" s="645"/>
    </row>
    <row r="49" spans="1:19">
      <c r="A49" s="646"/>
      <c r="B49" s="647"/>
      <c r="C49" s="651"/>
      <c r="D49" s="652"/>
      <c r="E49" s="652"/>
      <c r="F49" s="653"/>
      <c r="G49" s="635"/>
      <c r="H49" s="655"/>
      <c r="I49" s="641"/>
      <c r="J49" s="642"/>
      <c r="K49" s="643"/>
      <c r="L49" s="636" t="s">
        <v>223</v>
      </c>
      <c r="M49" s="637"/>
      <c r="N49" s="637"/>
      <c r="O49" s="144" t="s">
        <v>222</v>
      </c>
      <c r="P49" s="646"/>
      <c r="Q49" s="647"/>
    </row>
    <row r="50" spans="1:19" s="58" customFormat="1" ht="12">
      <c r="A50" s="130" t="s">
        <v>508</v>
      </c>
      <c r="B50" s="128"/>
      <c r="C50" s="128"/>
      <c r="D50" s="128"/>
      <c r="I50" s="129"/>
      <c r="K50" s="128"/>
      <c r="M50" s="661"/>
      <c r="N50" s="661"/>
      <c r="O50" s="661"/>
      <c r="P50" s="661"/>
      <c r="Q50" s="661"/>
      <c r="R50" s="125"/>
      <c r="S50" s="125"/>
    </row>
    <row r="51" spans="1:19" s="58" customFormat="1" ht="12">
      <c r="A51" s="659" t="str">
        <f>B9&amp;"提出"</f>
        <v>令和○年○月○○日提出</v>
      </c>
      <c r="B51" s="659"/>
      <c r="C51" s="659"/>
      <c r="E51" s="127"/>
      <c r="F51" s="127"/>
      <c r="H51" s="255"/>
      <c r="I51" s="366" t="str">
        <f>G12</f>
        <v>宮城県議会議員補欠選挙亘理選挙区</v>
      </c>
      <c r="J51" s="255"/>
      <c r="K51" s="126" t="s">
        <v>25</v>
      </c>
      <c r="L51" s="127"/>
      <c r="M51" s="660">
        <f>入力シート①!C12</f>
        <v>0</v>
      </c>
      <c r="N51" s="660"/>
      <c r="O51" s="660"/>
      <c r="P51" s="660"/>
      <c r="Q51" s="660"/>
      <c r="R51" s="125"/>
      <c r="S51" s="125"/>
    </row>
    <row r="52" spans="1:19">
      <c r="A52" s="656" t="s">
        <v>23</v>
      </c>
      <c r="B52" s="658"/>
      <c r="C52" s="656" t="s">
        <v>22</v>
      </c>
      <c r="D52" s="657"/>
      <c r="E52" s="657"/>
      <c r="F52" s="658"/>
      <c r="G52" s="97" t="s">
        <v>58</v>
      </c>
      <c r="H52" s="97" t="s">
        <v>15</v>
      </c>
      <c r="I52" s="656" t="s">
        <v>59</v>
      </c>
      <c r="J52" s="657"/>
      <c r="K52" s="658"/>
      <c r="L52" s="656" t="s">
        <v>60</v>
      </c>
      <c r="M52" s="657"/>
      <c r="N52" s="657"/>
      <c r="O52" s="658"/>
      <c r="P52" s="656" t="s">
        <v>61</v>
      </c>
      <c r="Q52" s="658"/>
    </row>
    <row r="53" spans="1:19">
      <c r="A53" s="644"/>
      <c r="B53" s="645"/>
      <c r="C53" s="648"/>
      <c r="D53" s="649"/>
      <c r="E53" s="649"/>
      <c r="F53" s="650"/>
      <c r="G53" s="634"/>
      <c r="H53" s="654"/>
      <c r="I53" s="638"/>
      <c r="J53" s="639"/>
      <c r="K53" s="640"/>
      <c r="L53" s="632" t="s">
        <v>224</v>
      </c>
      <c r="M53" s="633"/>
      <c r="N53" s="633"/>
      <c r="O53" s="143" t="s">
        <v>221</v>
      </c>
      <c r="P53" s="644"/>
      <c r="Q53" s="645"/>
    </row>
    <row r="54" spans="1:19">
      <c r="A54" s="646"/>
      <c r="B54" s="647"/>
      <c r="C54" s="651"/>
      <c r="D54" s="652"/>
      <c r="E54" s="652"/>
      <c r="F54" s="653"/>
      <c r="G54" s="635"/>
      <c r="H54" s="655"/>
      <c r="I54" s="641"/>
      <c r="J54" s="642"/>
      <c r="K54" s="643"/>
      <c r="L54" s="636" t="s">
        <v>223</v>
      </c>
      <c r="M54" s="637"/>
      <c r="N54" s="637"/>
      <c r="O54" s="144" t="s">
        <v>222</v>
      </c>
      <c r="P54" s="646"/>
      <c r="Q54" s="647"/>
    </row>
    <row r="55" spans="1:19">
      <c r="A55" s="644"/>
      <c r="B55" s="645"/>
      <c r="C55" s="648"/>
      <c r="D55" s="649"/>
      <c r="E55" s="649"/>
      <c r="F55" s="650"/>
      <c r="G55" s="634"/>
      <c r="H55" s="654"/>
      <c r="I55" s="638"/>
      <c r="J55" s="639"/>
      <c r="K55" s="640"/>
      <c r="L55" s="632" t="s">
        <v>224</v>
      </c>
      <c r="M55" s="633"/>
      <c r="N55" s="633"/>
      <c r="O55" s="143" t="s">
        <v>221</v>
      </c>
      <c r="P55" s="644"/>
      <c r="Q55" s="645"/>
    </row>
    <row r="56" spans="1:19">
      <c r="A56" s="646"/>
      <c r="B56" s="647"/>
      <c r="C56" s="651"/>
      <c r="D56" s="652"/>
      <c r="E56" s="652"/>
      <c r="F56" s="653"/>
      <c r="G56" s="635"/>
      <c r="H56" s="655"/>
      <c r="I56" s="641"/>
      <c r="J56" s="642"/>
      <c r="K56" s="643"/>
      <c r="L56" s="636" t="s">
        <v>223</v>
      </c>
      <c r="M56" s="637"/>
      <c r="N56" s="637"/>
      <c r="O56" s="144" t="s">
        <v>222</v>
      </c>
      <c r="P56" s="646"/>
      <c r="Q56" s="647"/>
    </row>
    <row r="57" spans="1:19">
      <c r="A57" s="644"/>
      <c r="B57" s="645"/>
      <c r="C57" s="648"/>
      <c r="D57" s="649"/>
      <c r="E57" s="649"/>
      <c r="F57" s="650"/>
      <c r="G57" s="634"/>
      <c r="H57" s="654"/>
      <c r="I57" s="638"/>
      <c r="J57" s="639"/>
      <c r="K57" s="640"/>
      <c r="L57" s="632" t="s">
        <v>224</v>
      </c>
      <c r="M57" s="633"/>
      <c r="N57" s="633"/>
      <c r="O57" s="143" t="s">
        <v>221</v>
      </c>
      <c r="P57" s="644"/>
      <c r="Q57" s="645"/>
    </row>
    <row r="58" spans="1:19">
      <c r="A58" s="646"/>
      <c r="B58" s="647"/>
      <c r="C58" s="651"/>
      <c r="D58" s="652"/>
      <c r="E58" s="652"/>
      <c r="F58" s="653"/>
      <c r="G58" s="635"/>
      <c r="H58" s="655"/>
      <c r="I58" s="641"/>
      <c r="J58" s="642"/>
      <c r="K58" s="643"/>
      <c r="L58" s="636" t="s">
        <v>223</v>
      </c>
      <c r="M58" s="637"/>
      <c r="N58" s="637"/>
      <c r="O58" s="144" t="s">
        <v>222</v>
      </c>
      <c r="P58" s="646"/>
      <c r="Q58" s="647"/>
    </row>
    <row r="59" spans="1:19">
      <c r="A59" s="644"/>
      <c r="B59" s="645"/>
      <c r="C59" s="648"/>
      <c r="D59" s="649"/>
      <c r="E59" s="649"/>
      <c r="F59" s="650"/>
      <c r="G59" s="634"/>
      <c r="H59" s="654"/>
      <c r="I59" s="638"/>
      <c r="J59" s="639"/>
      <c r="K59" s="640"/>
      <c r="L59" s="632" t="s">
        <v>224</v>
      </c>
      <c r="M59" s="633"/>
      <c r="N59" s="633"/>
      <c r="O59" s="143" t="s">
        <v>221</v>
      </c>
      <c r="P59" s="644"/>
      <c r="Q59" s="645"/>
    </row>
    <row r="60" spans="1:19">
      <c r="A60" s="646"/>
      <c r="B60" s="647"/>
      <c r="C60" s="651"/>
      <c r="D60" s="652"/>
      <c r="E60" s="652"/>
      <c r="F60" s="653"/>
      <c r="G60" s="635"/>
      <c r="H60" s="655"/>
      <c r="I60" s="641"/>
      <c r="J60" s="642"/>
      <c r="K60" s="643"/>
      <c r="L60" s="636" t="s">
        <v>223</v>
      </c>
      <c r="M60" s="637"/>
      <c r="N60" s="637"/>
      <c r="O60" s="144" t="s">
        <v>222</v>
      </c>
      <c r="P60" s="646"/>
      <c r="Q60" s="647"/>
    </row>
    <row r="61" spans="1:19">
      <c r="A61" s="644"/>
      <c r="B61" s="645"/>
      <c r="C61" s="648"/>
      <c r="D61" s="649"/>
      <c r="E61" s="649"/>
      <c r="F61" s="650"/>
      <c r="G61" s="634"/>
      <c r="H61" s="654"/>
      <c r="I61" s="638"/>
      <c r="J61" s="639"/>
      <c r="K61" s="640"/>
      <c r="L61" s="632" t="s">
        <v>224</v>
      </c>
      <c r="M61" s="633"/>
      <c r="N61" s="633"/>
      <c r="O61" s="143" t="s">
        <v>221</v>
      </c>
      <c r="P61" s="644"/>
      <c r="Q61" s="645"/>
    </row>
    <row r="62" spans="1:19">
      <c r="A62" s="646"/>
      <c r="B62" s="647"/>
      <c r="C62" s="651"/>
      <c r="D62" s="652"/>
      <c r="E62" s="652"/>
      <c r="F62" s="653"/>
      <c r="G62" s="635"/>
      <c r="H62" s="655"/>
      <c r="I62" s="641"/>
      <c r="J62" s="642"/>
      <c r="K62" s="643"/>
      <c r="L62" s="636" t="s">
        <v>223</v>
      </c>
      <c r="M62" s="637"/>
      <c r="N62" s="637"/>
      <c r="O62" s="144" t="s">
        <v>222</v>
      </c>
      <c r="P62" s="646"/>
      <c r="Q62" s="647"/>
    </row>
    <row r="63" spans="1:19">
      <c r="A63" s="644"/>
      <c r="B63" s="645"/>
      <c r="C63" s="648"/>
      <c r="D63" s="649"/>
      <c r="E63" s="649"/>
      <c r="F63" s="650"/>
      <c r="G63" s="634"/>
      <c r="H63" s="654"/>
      <c r="I63" s="638"/>
      <c r="J63" s="639"/>
      <c r="K63" s="640"/>
      <c r="L63" s="632" t="s">
        <v>224</v>
      </c>
      <c r="M63" s="633"/>
      <c r="N63" s="633"/>
      <c r="O63" s="143" t="s">
        <v>221</v>
      </c>
      <c r="P63" s="644"/>
      <c r="Q63" s="645"/>
    </row>
    <row r="64" spans="1:19">
      <c r="A64" s="646"/>
      <c r="B64" s="647"/>
      <c r="C64" s="651"/>
      <c r="D64" s="652"/>
      <c r="E64" s="652"/>
      <c r="F64" s="653"/>
      <c r="G64" s="635"/>
      <c r="H64" s="655"/>
      <c r="I64" s="641"/>
      <c r="J64" s="642"/>
      <c r="K64" s="643"/>
      <c r="L64" s="636" t="s">
        <v>223</v>
      </c>
      <c r="M64" s="637"/>
      <c r="N64" s="637"/>
      <c r="O64" s="144" t="s">
        <v>222</v>
      </c>
      <c r="P64" s="646"/>
      <c r="Q64" s="647"/>
    </row>
    <row r="65" spans="1:17">
      <c r="A65" s="644"/>
      <c r="B65" s="645"/>
      <c r="C65" s="648"/>
      <c r="D65" s="649"/>
      <c r="E65" s="649"/>
      <c r="F65" s="650"/>
      <c r="G65" s="634"/>
      <c r="H65" s="654"/>
      <c r="I65" s="638"/>
      <c r="J65" s="639"/>
      <c r="K65" s="640"/>
      <c r="L65" s="632" t="s">
        <v>224</v>
      </c>
      <c r="M65" s="633"/>
      <c r="N65" s="633"/>
      <c r="O65" s="143" t="s">
        <v>221</v>
      </c>
      <c r="P65" s="644"/>
      <c r="Q65" s="645"/>
    </row>
    <row r="66" spans="1:17">
      <c r="A66" s="646"/>
      <c r="B66" s="647"/>
      <c r="C66" s="651"/>
      <c r="D66" s="652"/>
      <c r="E66" s="652"/>
      <c r="F66" s="653"/>
      <c r="G66" s="635"/>
      <c r="H66" s="655"/>
      <c r="I66" s="641"/>
      <c r="J66" s="642"/>
      <c r="K66" s="643"/>
      <c r="L66" s="636" t="s">
        <v>223</v>
      </c>
      <c r="M66" s="637"/>
      <c r="N66" s="637"/>
      <c r="O66" s="144" t="s">
        <v>222</v>
      </c>
      <c r="P66" s="646"/>
      <c r="Q66" s="647"/>
    </row>
    <row r="67" spans="1:17">
      <c r="A67" s="644"/>
      <c r="B67" s="645"/>
      <c r="C67" s="648"/>
      <c r="D67" s="649"/>
      <c r="E67" s="649"/>
      <c r="F67" s="650"/>
      <c r="G67" s="634"/>
      <c r="H67" s="654"/>
      <c r="I67" s="638"/>
      <c r="J67" s="639"/>
      <c r="K67" s="640"/>
      <c r="L67" s="632" t="s">
        <v>224</v>
      </c>
      <c r="M67" s="633"/>
      <c r="N67" s="633"/>
      <c r="O67" s="143" t="s">
        <v>221</v>
      </c>
      <c r="P67" s="644"/>
      <c r="Q67" s="645"/>
    </row>
    <row r="68" spans="1:17">
      <c r="A68" s="646"/>
      <c r="B68" s="647"/>
      <c r="C68" s="651"/>
      <c r="D68" s="652"/>
      <c r="E68" s="652"/>
      <c r="F68" s="653"/>
      <c r="G68" s="635"/>
      <c r="H68" s="655"/>
      <c r="I68" s="641"/>
      <c r="J68" s="642"/>
      <c r="K68" s="643"/>
      <c r="L68" s="636" t="s">
        <v>223</v>
      </c>
      <c r="M68" s="637"/>
      <c r="N68" s="637"/>
      <c r="O68" s="144" t="s">
        <v>222</v>
      </c>
      <c r="P68" s="646"/>
      <c r="Q68" s="647"/>
    </row>
    <row r="69" spans="1:17">
      <c r="A69" s="644"/>
      <c r="B69" s="645"/>
      <c r="C69" s="648"/>
      <c r="D69" s="649"/>
      <c r="E69" s="649"/>
      <c r="F69" s="650"/>
      <c r="G69" s="634"/>
      <c r="H69" s="654"/>
      <c r="I69" s="638"/>
      <c r="J69" s="639"/>
      <c r="K69" s="640"/>
      <c r="L69" s="632" t="s">
        <v>224</v>
      </c>
      <c r="M69" s="633"/>
      <c r="N69" s="633"/>
      <c r="O69" s="143" t="s">
        <v>221</v>
      </c>
      <c r="P69" s="644"/>
      <c r="Q69" s="645"/>
    </row>
    <row r="70" spans="1:17">
      <c r="A70" s="646"/>
      <c r="B70" s="647"/>
      <c r="C70" s="651"/>
      <c r="D70" s="652"/>
      <c r="E70" s="652"/>
      <c r="F70" s="653"/>
      <c r="G70" s="635"/>
      <c r="H70" s="655"/>
      <c r="I70" s="641"/>
      <c r="J70" s="642"/>
      <c r="K70" s="643"/>
      <c r="L70" s="636" t="s">
        <v>223</v>
      </c>
      <c r="M70" s="637"/>
      <c r="N70" s="637"/>
      <c r="O70" s="144" t="s">
        <v>222</v>
      </c>
      <c r="P70" s="646"/>
      <c r="Q70" s="647"/>
    </row>
    <row r="71" spans="1:17">
      <c r="A71" s="644"/>
      <c r="B71" s="645"/>
      <c r="C71" s="648"/>
      <c r="D71" s="649"/>
      <c r="E71" s="649"/>
      <c r="F71" s="650"/>
      <c r="G71" s="634"/>
      <c r="H71" s="654"/>
      <c r="I71" s="638"/>
      <c r="J71" s="639"/>
      <c r="K71" s="640"/>
      <c r="L71" s="632" t="s">
        <v>224</v>
      </c>
      <c r="M71" s="633"/>
      <c r="N71" s="633"/>
      <c r="O71" s="143" t="s">
        <v>221</v>
      </c>
      <c r="P71" s="644"/>
      <c r="Q71" s="645"/>
    </row>
    <row r="72" spans="1:17">
      <c r="A72" s="646"/>
      <c r="B72" s="647"/>
      <c r="C72" s="651"/>
      <c r="D72" s="652"/>
      <c r="E72" s="652"/>
      <c r="F72" s="653"/>
      <c r="G72" s="635"/>
      <c r="H72" s="655"/>
      <c r="I72" s="641"/>
      <c r="J72" s="642"/>
      <c r="K72" s="643"/>
      <c r="L72" s="636" t="s">
        <v>223</v>
      </c>
      <c r="M72" s="637"/>
      <c r="N72" s="637"/>
      <c r="O72" s="144" t="s">
        <v>222</v>
      </c>
      <c r="P72" s="646"/>
      <c r="Q72" s="647"/>
    </row>
    <row r="73" spans="1:17">
      <c r="A73" s="644"/>
      <c r="B73" s="645"/>
      <c r="C73" s="648"/>
      <c r="D73" s="649"/>
      <c r="E73" s="649"/>
      <c r="F73" s="650"/>
      <c r="G73" s="634"/>
      <c r="H73" s="654" t="s">
        <v>3</v>
      </c>
      <c r="I73" s="638" t="s">
        <v>3</v>
      </c>
      <c r="J73" s="639"/>
      <c r="K73" s="640"/>
      <c r="L73" s="632" t="s">
        <v>224</v>
      </c>
      <c r="M73" s="633"/>
      <c r="N73" s="633"/>
      <c r="O73" s="143" t="s">
        <v>221</v>
      </c>
      <c r="P73" s="644"/>
      <c r="Q73" s="645"/>
    </row>
    <row r="74" spans="1:17">
      <c r="A74" s="646"/>
      <c r="B74" s="647"/>
      <c r="C74" s="651"/>
      <c r="D74" s="652"/>
      <c r="E74" s="652"/>
      <c r="F74" s="653"/>
      <c r="G74" s="635"/>
      <c r="H74" s="655"/>
      <c r="I74" s="641"/>
      <c r="J74" s="642"/>
      <c r="K74" s="643"/>
      <c r="L74" s="636" t="s">
        <v>223</v>
      </c>
      <c r="M74" s="637"/>
      <c r="N74" s="637"/>
      <c r="O74" s="144" t="s">
        <v>222</v>
      </c>
      <c r="P74" s="646"/>
      <c r="Q74" s="647"/>
    </row>
    <row r="75" spans="1:17">
      <c r="A75" s="644"/>
      <c r="B75" s="645"/>
      <c r="C75" s="648"/>
      <c r="D75" s="649"/>
      <c r="E75" s="649"/>
      <c r="F75" s="650"/>
      <c r="G75" s="634"/>
      <c r="H75" s="654" t="s">
        <v>3</v>
      </c>
      <c r="I75" s="638" t="s">
        <v>3</v>
      </c>
      <c r="J75" s="639"/>
      <c r="K75" s="640"/>
      <c r="L75" s="632" t="s">
        <v>224</v>
      </c>
      <c r="M75" s="633"/>
      <c r="N75" s="633"/>
      <c r="O75" s="143" t="s">
        <v>221</v>
      </c>
      <c r="P75" s="644"/>
      <c r="Q75" s="645"/>
    </row>
    <row r="76" spans="1:17">
      <c r="A76" s="646"/>
      <c r="B76" s="647"/>
      <c r="C76" s="651"/>
      <c r="D76" s="652"/>
      <c r="E76" s="652"/>
      <c r="F76" s="653"/>
      <c r="G76" s="635"/>
      <c r="H76" s="655"/>
      <c r="I76" s="641"/>
      <c r="J76" s="642"/>
      <c r="K76" s="643"/>
      <c r="L76" s="636" t="s">
        <v>223</v>
      </c>
      <c r="M76" s="637"/>
      <c r="N76" s="637"/>
      <c r="O76" s="144" t="s">
        <v>222</v>
      </c>
      <c r="P76" s="646"/>
      <c r="Q76" s="647"/>
    </row>
    <row r="77" spans="1:17">
      <c r="A77" s="644"/>
      <c r="B77" s="645"/>
      <c r="C77" s="648"/>
      <c r="D77" s="649"/>
      <c r="E77" s="649"/>
      <c r="F77" s="650"/>
      <c r="G77" s="634"/>
      <c r="H77" s="654" t="s">
        <v>3</v>
      </c>
      <c r="I77" s="638" t="s">
        <v>3</v>
      </c>
      <c r="J77" s="639"/>
      <c r="K77" s="640"/>
      <c r="L77" s="632" t="s">
        <v>224</v>
      </c>
      <c r="M77" s="633"/>
      <c r="N77" s="633"/>
      <c r="O77" s="143" t="s">
        <v>221</v>
      </c>
      <c r="P77" s="644"/>
      <c r="Q77" s="645"/>
    </row>
    <row r="78" spans="1:17">
      <c r="A78" s="646"/>
      <c r="B78" s="647"/>
      <c r="C78" s="651"/>
      <c r="D78" s="652"/>
      <c r="E78" s="652"/>
      <c r="F78" s="653"/>
      <c r="G78" s="635"/>
      <c r="H78" s="655"/>
      <c r="I78" s="641"/>
      <c r="J78" s="642"/>
      <c r="K78" s="643"/>
      <c r="L78" s="636" t="s">
        <v>223</v>
      </c>
      <c r="M78" s="637"/>
      <c r="N78" s="637"/>
      <c r="O78" s="144" t="s">
        <v>222</v>
      </c>
      <c r="P78" s="646"/>
      <c r="Q78" s="647"/>
    </row>
    <row r="79" spans="1:17">
      <c r="A79" s="644"/>
      <c r="B79" s="645"/>
      <c r="C79" s="648"/>
      <c r="D79" s="649"/>
      <c r="E79" s="649"/>
      <c r="F79" s="650"/>
      <c r="G79" s="634"/>
      <c r="H79" s="654" t="s">
        <v>3</v>
      </c>
      <c r="I79" s="638" t="s">
        <v>3</v>
      </c>
      <c r="J79" s="639"/>
      <c r="K79" s="640"/>
      <c r="L79" s="632" t="s">
        <v>224</v>
      </c>
      <c r="M79" s="633"/>
      <c r="N79" s="633"/>
      <c r="O79" s="143" t="s">
        <v>221</v>
      </c>
      <c r="P79" s="644"/>
      <c r="Q79" s="645"/>
    </row>
    <row r="80" spans="1:17">
      <c r="A80" s="646"/>
      <c r="B80" s="647"/>
      <c r="C80" s="651"/>
      <c r="D80" s="652"/>
      <c r="E80" s="652"/>
      <c r="F80" s="653"/>
      <c r="G80" s="635"/>
      <c r="H80" s="655"/>
      <c r="I80" s="641"/>
      <c r="J80" s="642"/>
      <c r="K80" s="643"/>
      <c r="L80" s="636" t="s">
        <v>223</v>
      </c>
      <c r="M80" s="637"/>
      <c r="N80" s="637"/>
      <c r="O80" s="144" t="s">
        <v>222</v>
      </c>
      <c r="P80" s="646"/>
      <c r="Q80" s="647"/>
    </row>
    <row r="81" spans="1:17">
      <c r="A81" s="644"/>
      <c r="B81" s="645"/>
      <c r="C81" s="648"/>
      <c r="D81" s="649"/>
      <c r="E81" s="649"/>
      <c r="F81" s="650"/>
      <c r="G81" s="634"/>
      <c r="H81" s="654" t="s">
        <v>3</v>
      </c>
      <c r="I81" s="638" t="s">
        <v>3</v>
      </c>
      <c r="J81" s="639"/>
      <c r="K81" s="640"/>
      <c r="L81" s="632" t="s">
        <v>224</v>
      </c>
      <c r="M81" s="633"/>
      <c r="N81" s="633"/>
      <c r="O81" s="143" t="s">
        <v>221</v>
      </c>
      <c r="P81" s="644"/>
      <c r="Q81" s="645"/>
    </row>
    <row r="82" spans="1:17">
      <c r="A82" s="646"/>
      <c r="B82" s="647"/>
      <c r="C82" s="651"/>
      <c r="D82" s="652"/>
      <c r="E82" s="652"/>
      <c r="F82" s="653"/>
      <c r="G82" s="635"/>
      <c r="H82" s="655"/>
      <c r="I82" s="641"/>
      <c r="J82" s="642"/>
      <c r="K82" s="643"/>
      <c r="L82" s="636" t="s">
        <v>223</v>
      </c>
      <c r="M82" s="637"/>
      <c r="N82" s="637"/>
      <c r="O82" s="144" t="s">
        <v>222</v>
      </c>
      <c r="P82" s="646"/>
      <c r="Q82" s="647"/>
    </row>
    <row r="83" spans="1:17">
      <c r="A83" s="58"/>
      <c r="B83" s="58"/>
      <c r="C83" s="58"/>
      <c r="D83" s="58"/>
      <c r="E83" s="58"/>
      <c r="F83" s="58"/>
      <c r="G83" s="58"/>
      <c r="H83" s="58"/>
      <c r="I83" s="58"/>
      <c r="J83" s="58"/>
      <c r="K83" s="58"/>
      <c r="L83" s="58"/>
      <c r="M83" s="58"/>
      <c r="N83" s="58"/>
      <c r="O83" s="58"/>
      <c r="P83" s="58"/>
      <c r="Q83" s="58"/>
    </row>
    <row r="84" spans="1:17">
      <c r="A84" s="631" t="s">
        <v>92</v>
      </c>
      <c r="B84" s="631"/>
      <c r="C84" s="631"/>
      <c r="D84" s="631"/>
      <c r="E84" s="631"/>
      <c r="F84" s="631"/>
      <c r="G84" s="631"/>
      <c r="H84" s="631"/>
      <c r="I84" s="631"/>
      <c r="J84" s="631"/>
      <c r="K84" s="631"/>
      <c r="L84" s="631"/>
      <c r="M84" s="631"/>
      <c r="N84" s="631"/>
      <c r="O84" s="631"/>
      <c r="P84" s="631"/>
      <c r="Q84" s="631"/>
    </row>
    <row r="85" spans="1:17">
      <c r="A85" s="631" t="s">
        <v>62</v>
      </c>
      <c r="B85" s="631"/>
      <c r="C85" s="631"/>
      <c r="D85" s="631"/>
      <c r="E85" s="631"/>
      <c r="F85" s="631"/>
      <c r="G85" s="631"/>
      <c r="H85" s="631"/>
      <c r="I85" s="631"/>
      <c r="J85" s="631"/>
      <c r="K85" s="631"/>
      <c r="L85" s="631"/>
      <c r="M85" s="631"/>
      <c r="N85" s="631"/>
      <c r="O85" s="631"/>
      <c r="P85" s="631"/>
      <c r="Q85" s="631"/>
    </row>
    <row r="86" spans="1:17">
      <c r="A86" s="631" t="s">
        <v>4</v>
      </c>
      <c r="B86" s="631"/>
      <c r="C86" s="631"/>
      <c r="D86" s="631"/>
      <c r="E86" s="631"/>
      <c r="F86" s="631"/>
      <c r="G86" s="631"/>
      <c r="H86" s="631"/>
      <c r="I86" s="631"/>
      <c r="J86" s="631"/>
      <c r="K86" s="631"/>
      <c r="L86" s="631"/>
      <c r="M86" s="631"/>
      <c r="N86" s="631"/>
      <c r="O86" s="631"/>
      <c r="P86" s="631"/>
      <c r="Q86" s="631"/>
    </row>
    <row r="87" spans="1:17">
      <c r="A87" s="631" t="s">
        <v>390</v>
      </c>
      <c r="B87" s="631"/>
      <c r="C87" s="631"/>
      <c r="D87" s="631"/>
      <c r="E87" s="631"/>
      <c r="F87" s="631"/>
      <c r="G87" s="631"/>
      <c r="H87" s="631"/>
      <c r="I87" s="631"/>
      <c r="J87" s="631"/>
      <c r="K87" s="631"/>
      <c r="L87" s="631"/>
      <c r="M87" s="631"/>
      <c r="N87" s="631"/>
      <c r="O87" s="631"/>
      <c r="P87" s="631"/>
      <c r="Q87" s="631"/>
    </row>
    <row r="88" spans="1:17">
      <c r="A88" s="631" t="s">
        <v>391</v>
      </c>
      <c r="B88" s="631"/>
      <c r="C88" s="631"/>
      <c r="D88" s="631"/>
      <c r="E88" s="631"/>
      <c r="F88" s="631"/>
      <c r="G88" s="631"/>
      <c r="H88" s="631"/>
      <c r="I88" s="631"/>
      <c r="J88" s="631"/>
      <c r="K88" s="631"/>
      <c r="L88" s="631"/>
      <c r="M88" s="631"/>
      <c r="N88" s="631"/>
      <c r="O88" s="631"/>
      <c r="P88" s="631"/>
      <c r="Q88" s="631"/>
    </row>
    <row r="89" spans="1:17">
      <c r="A89" s="631" t="s">
        <v>713</v>
      </c>
      <c r="B89" s="631"/>
      <c r="C89" s="631"/>
      <c r="D89" s="631"/>
      <c r="E89" s="631"/>
      <c r="F89" s="631"/>
      <c r="G89" s="631"/>
      <c r="H89" s="631"/>
      <c r="I89" s="631"/>
      <c r="J89" s="631"/>
      <c r="K89" s="631"/>
      <c r="L89" s="631"/>
      <c r="M89" s="631"/>
      <c r="N89" s="631"/>
      <c r="O89" s="631"/>
      <c r="P89" s="631"/>
      <c r="Q89" s="631"/>
    </row>
    <row r="90" spans="1:17">
      <c r="A90" s="631" t="s">
        <v>98</v>
      </c>
      <c r="B90" s="631"/>
      <c r="C90" s="631"/>
      <c r="D90" s="631"/>
      <c r="E90" s="631"/>
      <c r="F90" s="631"/>
      <c r="G90" s="631"/>
      <c r="H90" s="631"/>
      <c r="I90" s="631"/>
      <c r="J90" s="631"/>
      <c r="K90" s="631"/>
      <c r="L90" s="631"/>
      <c r="M90" s="631"/>
      <c r="N90" s="631"/>
      <c r="O90" s="631"/>
      <c r="P90" s="631"/>
      <c r="Q90" s="631"/>
    </row>
    <row r="91" spans="1:17">
      <c r="A91" s="631" t="s">
        <v>714</v>
      </c>
      <c r="B91" s="631"/>
      <c r="C91" s="631"/>
      <c r="D91" s="631"/>
      <c r="E91" s="631"/>
      <c r="F91" s="631"/>
      <c r="G91" s="631"/>
      <c r="H91" s="631"/>
      <c r="I91" s="631"/>
      <c r="J91" s="631"/>
      <c r="K91" s="631"/>
      <c r="L91" s="631"/>
      <c r="M91" s="631"/>
      <c r="N91" s="631"/>
      <c r="O91" s="631"/>
      <c r="P91" s="631"/>
      <c r="Q91" s="631"/>
    </row>
    <row r="92" spans="1:17">
      <c r="A92" s="631" t="s">
        <v>99</v>
      </c>
      <c r="B92" s="631"/>
      <c r="C92" s="631"/>
      <c r="D92" s="631"/>
      <c r="E92" s="631"/>
      <c r="F92" s="631"/>
      <c r="G92" s="631"/>
      <c r="H92" s="631"/>
      <c r="I92" s="631"/>
      <c r="J92" s="631"/>
      <c r="K92" s="631"/>
      <c r="L92" s="631"/>
      <c r="M92" s="631"/>
      <c r="N92" s="631"/>
      <c r="O92" s="631"/>
      <c r="P92" s="631"/>
      <c r="Q92" s="631"/>
    </row>
    <row r="93" spans="1:17">
      <c r="A93" s="631" t="s">
        <v>199</v>
      </c>
      <c r="B93" s="631"/>
      <c r="C93" s="631"/>
      <c r="D93" s="631"/>
      <c r="E93" s="631"/>
      <c r="F93" s="631"/>
      <c r="G93" s="631"/>
      <c r="H93" s="631"/>
      <c r="I93" s="631"/>
      <c r="J93" s="631"/>
      <c r="K93" s="631"/>
      <c r="L93" s="631"/>
      <c r="M93" s="631"/>
      <c r="N93" s="631"/>
      <c r="O93" s="631"/>
      <c r="P93" s="631"/>
      <c r="Q93" s="631"/>
    </row>
    <row r="94" spans="1:17">
      <c r="A94" s="58"/>
      <c r="B94" s="58"/>
      <c r="C94" s="58"/>
      <c r="D94" s="58"/>
      <c r="E94" s="58"/>
      <c r="F94" s="58"/>
      <c r="G94" s="58"/>
      <c r="H94" s="58"/>
      <c r="I94" s="58"/>
      <c r="J94" s="58"/>
      <c r="K94" s="58"/>
      <c r="L94" s="58"/>
      <c r="M94" s="58"/>
      <c r="N94" s="58"/>
      <c r="O94" s="58"/>
      <c r="P94" s="58"/>
      <c r="Q94" s="58"/>
    </row>
    <row r="95" spans="1:17">
      <c r="A95" s="58"/>
      <c r="B95" s="58"/>
      <c r="C95" s="58"/>
      <c r="D95" s="58"/>
      <c r="E95" s="58"/>
      <c r="F95" s="58"/>
      <c r="G95" s="58"/>
      <c r="H95" s="58"/>
      <c r="I95" s="58"/>
      <c r="J95" s="58"/>
      <c r="K95" s="58"/>
      <c r="L95" s="58"/>
      <c r="M95" s="58"/>
      <c r="N95" s="58"/>
      <c r="O95" s="58"/>
      <c r="P95" s="58"/>
      <c r="Q95" s="58"/>
    </row>
    <row r="96" spans="1:17">
      <c r="A96" s="58"/>
      <c r="B96" s="58"/>
      <c r="C96" s="58"/>
      <c r="D96" s="58"/>
      <c r="E96" s="58"/>
      <c r="F96" s="58"/>
      <c r="G96" s="58"/>
      <c r="H96" s="58"/>
      <c r="I96" s="58"/>
      <c r="J96" s="58"/>
      <c r="K96" s="58"/>
      <c r="L96" s="58"/>
      <c r="M96" s="58"/>
      <c r="N96" s="58"/>
      <c r="O96" s="58"/>
      <c r="P96" s="58"/>
      <c r="Q96" s="58"/>
    </row>
    <row r="97" spans="1:17">
      <c r="A97" s="58"/>
      <c r="B97" s="58"/>
      <c r="C97" s="58"/>
      <c r="D97" s="58"/>
      <c r="E97" s="58"/>
      <c r="F97" s="58"/>
      <c r="G97" s="58"/>
      <c r="H97" s="58"/>
      <c r="I97" s="58"/>
      <c r="J97" s="58"/>
      <c r="K97" s="58"/>
      <c r="L97" s="58"/>
      <c r="M97" s="58"/>
      <c r="N97" s="58"/>
      <c r="O97" s="58"/>
      <c r="P97" s="58"/>
      <c r="Q97" s="58"/>
    </row>
    <row r="98" spans="1:17">
      <c r="A98" s="58"/>
      <c r="B98" s="58"/>
      <c r="C98" s="58"/>
      <c r="D98" s="58"/>
      <c r="E98" s="58"/>
      <c r="F98" s="58"/>
      <c r="G98" s="58"/>
      <c r="H98" s="58"/>
      <c r="I98" s="58"/>
      <c r="J98" s="58"/>
      <c r="K98" s="58"/>
      <c r="L98" s="58"/>
      <c r="M98" s="58"/>
      <c r="N98" s="58"/>
      <c r="O98" s="58"/>
      <c r="P98" s="58"/>
      <c r="Q98" s="58"/>
    </row>
    <row r="99" spans="1:17">
      <c r="A99" s="58"/>
      <c r="B99" s="58"/>
      <c r="C99" s="58"/>
      <c r="D99" s="58"/>
      <c r="E99" s="58"/>
      <c r="F99" s="58"/>
      <c r="G99" s="58"/>
      <c r="H99" s="58"/>
      <c r="I99" s="58"/>
      <c r="J99" s="58"/>
      <c r="K99" s="58"/>
      <c r="L99" s="58"/>
      <c r="M99" s="58"/>
      <c r="N99" s="58"/>
      <c r="O99" s="58"/>
      <c r="P99" s="58"/>
      <c r="Q99" s="58"/>
    </row>
    <row r="100" spans="1:17">
      <c r="A100" s="58"/>
      <c r="B100" s="58"/>
      <c r="C100" s="58"/>
      <c r="D100" s="58"/>
      <c r="E100" s="58"/>
      <c r="F100" s="58"/>
      <c r="G100" s="58"/>
      <c r="H100" s="58"/>
      <c r="I100" s="58"/>
      <c r="J100" s="58"/>
      <c r="K100" s="58"/>
      <c r="L100" s="58"/>
      <c r="M100" s="58"/>
      <c r="N100" s="58"/>
      <c r="O100" s="58"/>
      <c r="P100" s="58"/>
      <c r="Q100" s="58"/>
    </row>
    <row r="101" spans="1:17">
      <c r="A101" s="58"/>
      <c r="B101" s="58"/>
      <c r="C101" s="58"/>
      <c r="D101" s="58"/>
      <c r="E101" s="58"/>
      <c r="F101" s="58"/>
      <c r="G101" s="58"/>
      <c r="H101" s="58"/>
      <c r="I101" s="58"/>
      <c r="J101" s="58"/>
      <c r="K101" s="58"/>
      <c r="L101" s="58"/>
      <c r="M101" s="58"/>
      <c r="N101" s="58"/>
      <c r="O101" s="58"/>
      <c r="P101" s="58"/>
      <c r="Q101" s="58"/>
    </row>
    <row r="102" spans="1:17">
      <c r="A102" s="58"/>
      <c r="B102" s="58"/>
      <c r="C102" s="58"/>
      <c r="D102" s="58"/>
      <c r="E102" s="58"/>
      <c r="F102" s="58"/>
      <c r="G102" s="58"/>
      <c r="H102" s="58"/>
      <c r="I102" s="58"/>
      <c r="J102" s="58"/>
      <c r="K102" s="58"/>
      <c r="L102" s="58"/>
      <c r="M102" s="58"/>
      <c r="N102" s="58"/>
      <c r="O102" s="58"/>
      <c r="P102" s="58"/>
      <c r="Q102" s="58"/>
    </row>
    <row r="103" spans="1:17">
      <c r="A103" s="58"/>
      <c r="B103" s="58"/>
      <c r="C103" s="58"/>
      <c r="D103" s="58"/>
      <c r="E103" s="58"/>
      <c r="F103" s="58"/>
      <c r="G103" s="58"/>
      <c r="H103" s="58"/>
      <c r="I103" s="58"/>
      <c r="J103" s="58"/>
      <c r="K103" s="58"/>
      <c r="L103" s="58"/>
      <c r="M103" s="58"/>
      <c r="N103" s="58"/>
      <c r="O103" s="58"/>
      <c r="P103" s="58"/>
      <c r="Q103" s="58"/>
    </row>
    <row r="104" spans="1:17">
      <c r="A104" s="58"/>
      <c r="B104" s="58"/>
      <c r="C104" s="58"/>
      <c r="D104" s="58"/>
      <c r="E104" s="58"/>
      <c r="F104" s="58"/>
      <c r="G104" s="58"/>
      <c r="H104" s="58"/>
      <c r="I104" s="58"/>
      <c r="J104" s="58"/>
      <c r="K104" s="58"/>
      <c r="L104" s="58"/>
      <c r="M104" s="58"/>
      <c r="N104" s="58"/>
      <c r="O104" s="58"/>
      <c r="P104" s="58"/>
      <c r="Q104" s="58"/>
    </row>
    <row r="105" spans="1:17">
      <c r="A105" s="58"/>
      <c r="B105" s="58"/>
      <c r="C105" s="58"/>
      <c r="D105" s="58"/>
      <c r="E105" s="58"/>
      <c r="F105" s="58"/>
      <c r="G105" s="58"/>
      <c r="H105" s="58"/>
      <c r="I105" s="58"/>
      <c r="J105" s="58"/>
      <c r="K105" s="58"/>
      <c r="L105" s="58"/>
      <c r="M105" s="58"/>
      <c r="N105" s="58"/>
      <c r="O105" s="58"/>
      <c r="P105" s="58"/>
      <c r="Q105" s="58"/>
    </row>
    <row r="106" spans="1:17">
      <c r="A106" s="58"/>
      <c r="B106" s="58"/>
      <c r="C106" s="58"/>
      <c r="D106" s="58"/>
      <c r="E106" s="58"/>
      <c r="F106" s="58"/>
      <c r="G106" s="58"/>
      <c r="H106" s="58"/>
      <c r="I106" s="58"/>
      <c r="J106" s="58"/>
      <c r="K106" s="58"/>
      <c r="L106" s="58"/>
      <c r="M106" s="58"/>
      <c r="N106" s="58"/>
      <c r="O106" s="58"/>
      <c r="P106" s="58"/>
      <c r="Q106" s="58"/>
    </row>
    <row r="107" spans="1:17">
      <c r="A107" s="58"/>
      <c r="B107" s="58"/>
      <c r="C107" s="58"/>
      <c r="D107" s="58"/>
      <c r="E107" s="58"/>
      <c r="F107" s="58"/>
      <c r="G107" s="58"/>
      <c r="H107" s="58"/>
      <c r="I107" s="58"/>
      <c r="J107" s="58"/>
      <c r="K107" s="58"/>
      <c r="L107" s="58"/>
      <c r="M107" s="58"/>
      <c r="N107" s="58"/>
      <c r="O107" s="58"/>
      <c r="P107" s="58"/>
      <c r="Q107" s="58"/>
    </row>
    <row r="108" spans="1:17">
      <c r="A108" s="58"/>
      <c r="B108" s="58"/>
      <c r="C108" s="58"/>
      <c r="D108" s="58"/>
      <c r="E108" s="58"/>
      <c r="F108" s="58"/>
      <c r="G108" s="58"/>
      <c r="H108" s="58"/>
      <c r="I108" s="58"/>
      <c r="J108" s="58"/>
      <c r="K108" s="58"/>
      <c r="L108" s="58"/>
      <c r="M108" s="58"/>
      <c r="N108" s="58"/>
      <c r="O108" s="58"/>
      <c r="P108" s="58"/>
      <c r="Q108" s="58"/>
    </row>
    <row r="109" spans="1:17">
      <c r="A109" s="58"/>
      <c r="B109" s="58"/>
      <c r="C109" s="58"/>
      <c r="D109" s="58"/>
      <c r="E109" s="58"/>
      <c r="F109" s="58"/>
      <c r="G109" s="58"/>
      <c r="H109" s="58"/>
      <c r="I109" s="58"/>
      <c r="J109" s="58"/>
      <c r="K109" s="58"/>
      <c r="L109" s="58"/>
      <c r="M109" s="58"/>
      <c r="N109" s="58"/>
      <c r="O109" s="58"/>
      <c r="P109" s="58"/>
      <c r="Q109" s="58"/>
    </row>
    <row r="110" spans="1:17">
      <c r="A110" s="58"/>
      <c r="B110" s="58"/>
      <c r="C110" s="58"/>
      <c r="D110" s="58"/>
      <c r="E110" s="58"/>
      <c r="F110" s="58"/>
      <c r="G110" s="58"/>
      <c r="H110" s="58"/>
      <c r="I110" s="58"/>
      <c r="J110" s="58"/>
      <c r="K110" s="58"/>
      <c r="L110" s="58"/>
      <c r="M110" s="58"/>
      <c r="N110" s="58"/>
      <c r="O110" s="58"/>
      <c r="P110" s="58"/>
      <c r="Q110" s="58"/>
    </row>
    <row r="111" spans="1:17">
      <c r="A111" s="58"/>
      <c r="B111" s="58"/>
      <c r="C111" s="58"/>
      <c r="D111" s="58"/>
      <c r="E111" s="58"/>
      <c r="F111" s="58"/>
      <c r="G111" s="58"/>
      <c r="H111" s="58"/>
      <c r="I111" s="58"/>
      <c r="J111" s="58"/>
      <c r="K111" s="58"/>
      <c r="L111" s="58"/>
      <c r="M111" s="58"/>
      <c r="N111" s="58"/>
      <c r="O111" s="58"/>
      <c r="P111" s="58"/>
      <c r="Q111" s="58"/>
    </row>
    <row r="112" spans="1:17">
      <c r="A112" s="58"/>
      <c r="B112" s="58"/>
      <c r="C112" s="58"/>
      <c r="D112" s="58"/>
      <c r="E112" s="58"/>
      <c r="F112" s="58"/>
      <c r="G112" s="58"/>
      <c r="H112" s="58"/>
      <c r="I112" s="58"/>
      <c r="J112" s="58"/>
      <c r="K112" s="58"/>
      <c r="L112" s="58"/>
      <c r="M112" s="58"/>
      <c r="N112" s="58"/>
      <c r="O112" s="58"/>
      <c r="P112" s="58"/>
      <c r="Q112" s="58"/>
    </row>
  </sheetData>
  <mergeCells count="267">
    <mergeCell ref="C19:F19"/>
    <mergeCell ref="I19:K19"/>
    <mergeCell ref="C22:F23"/>
    <mergeCell ref="G22:G23"/>
    <mergeCell ref="H22:H23"/>
    <mergeCell ref="A19:B19"/>
    <mergeCell ref="I32:K33"/>
    <mergeCell ref="A36:B37"/>
    <mergeCell ref="C36:F37"/>
    <mergeCell ref="A20:B21"/>
    <mergeCell ref="I28:K29"/>
    <mergeCell ref="A26:B27"/>
    <mergeCell ref="C26:F27"/>
    <mergeCell ref="L30:N30"/>
    <mergeCell ref="L31:N31"/>
    <mergeCell ref="P36:Q37"/>
    <mergeCell ref="P34:Q35"/>
    <mergeCell ref="A3:Q3"/>
    <mergeCell ref="A17:Q17"/>
    <mergeCell ref="P19:Q19"/>
    <mergeCell ref="I20:K21"/>
    <mergeCell ref="H20:H21"/>
    <mergeCell ref="B9:F9"/>
    <mergeCell ref="K12:Q12"/>
    <mergeCell ref="I24:K25"/>
    <mergeCell ref="A24:B25"/>
    <mergeCell ref="C24:F25"/>
    <mergeCell ref="G24:G25"/>
    <mergeCell ref="H24:H25"/>
    <mergeCell ref="C20:F21"/>
    <mergeCell ref="G20:G21"/>
    <mergeCell ref="L19:O19"/>
    <mergeCell ref="P20:Q21"/>
    <mergeCell ref="L20:N20"/>
    <mergeCell ref="L21:N21"/>
    <mergeCell ref="L22:N22"/>
    <mergeCell ref="L23:N23"/>
    <mergeCell ref="A38:B39"/>
    <mergeCell ref="C38:F39"/>
    <mergeCell ref="G38:G39"/>
    <mergeCell ref="A46:B47"/>
    <mergeCell ref="C46:F47"/>
    <mergeCell ref="P38:Q39"/>
    <mergeCell ref="P30:Q31"/>
    <mergeCell ref="I30:K31"/>
    <mergeCell ref="A30:B31"/>
    <mergeCell ref="C30:F31"/>
    <mergeCell ref="G30:G31"/>
    <mergeCell ref="H30:H31"/>
    <mergeCell ref="G36:G37"/>
    <mergeCell ref="H36:H37"/>
    <mergeCell ref="I36:K37"/>
    <mergeCell ref="P32:Q33"/>
    <mergeCell ref="A34:B35"/>
    <mergeCell ref="C34:F35"/>
    <mergeCell ref="G34:G35"/>
    <mergeCell ref="H34:H35"/>
    <mergeCell ref="A32:B33"/>
    <mergeCell ref="C32:F33"/>
    <mergeCell ref="G32:G33"/>
    <mergeCell ref="H32:H33"/>
    <mergeCell ref="A40:B41"/>
    <mergeCell ref="C40:F41"/>
    <mergeCell ref="G40:G41"/>
    <mergeCell ref="H40:H41"/>
    <mergeCell ref="P44:Q45"/>
    <mergeCell ref="P46:Q47"/>
    <mergeCell ref="P48:Q49"/>
    <mergeCell ref="H42:H43"/>
    <mergeCell ref="H44:H45"/>
    <mergeCell ref="L44:N44"/>
    <mergeCell ref="A44:B45"/>
    <mergeCell ref="C44:F45"/>
    <mergeCell ref="G44:G45"/>
    <mergeCell ref="A42:B43"/>
    <mergeCell ref="C42:F43"/>
    <mergeCell ref="G42:G43"/>
    <mergeCell ref="H46:H47"/>
    <mergeCell ref="I46:K47"/>
    <mergeCell ref="A48:B49"/>
    <mergeCell ref="C48:F49"/>
    <mergeCell ref="G48:G49"/>
    <mergeCell ref="H48:H49"/>
    <mergeCell ref="I48:K49"/>
    <mergeCell ref="P53:Q54"/>
    <mergeCell ref="L52:O52"/>
    <mergeCell ref="P55:Q56"/>
    <mergeCell ref="I55:K56"/>
    <mergeCell ref="P52:Q52"/>
    <mergeCell ref="H38:H39"/>
    <mergeCell ref="L45:N45"/>
    <mergeCell ref="L46:N46"/>
    <mergeCell ref="L47:N47"/>
    <mergeCell ref="I40:K41"/>
    <mergeCell ref="P40:Q41"/>
    <mergeCell ref="I44:K45"/>
    <mergeCell ref="I42:K43"/>
    <mergeCell ref="P42:Q43"/>
    <mergeCell ref="L40:N40"/>
    <mergeCell ref="L41:N41"/>
    <mergeCell ref="L42:N42"/>
    <mergeCell ref="L43:N43"/>
    <mergeCell ref="I38:K39"/>
    <mergeCell ref="L49:N49"/>
    <mergeCell ref="M51:Q51"/>
    <mergeCell ref="M50:Q50"/>
    <mergeCell ref="L38:N38"/>
    <mergeCell ref="L39:N39"/>
    <mergeCell ref="P75:Q76"/>
    <mergeCell ref="P77:Q78"/>
    <mergeCell ref="P71:Q72"/>
    <mergeCell ref="A75:B76"/>
    <mergeCell ref="C75:F76"/>
    <mergeCell ref="G75:G76"/>
    <mergeCell ref="H75:H76"/>
    <mergeCell ref="I75:K76"/>
    <mergeCell ref="L75:N75"/>
    <mergeCell ref="L76:N76"/>
    <mergeCell ref="H71:H72"/>
    <mergeCell ref="I71:K72"/>
    <mergeCell ref="A73:B74"/>
    <mergeCell ref="C73:F74"/>
    <mergeCell ref="P73:Q74"/>
    <mergeCell ref="L71:N71"/>
    <mergeCell ref="G73:G74"/>
    <mergeCell ref="H73:H74"/>
    <mergeCell ref="I73:K74"/>
    <mergeCell ref="L73:N73"/>
    <mergeCell ref="L74:N74"/>
    <mergeCell ref="L72:N72"/>
    <mergeCell ref="P79:Q80"/>
    <mergeCell ref="P81:Q82"/>
    <mergeCell ref="I81:K82"/>
    <mergeCell ref="I79:K80"/>
    <mergeCell ref="A77:B78"/>
    <mergeCell ref="C77:F78"/>
    <mergeCell ref="A81:B82"/>
    <mergeCell ref="C81:F82"/>
    <mergeCell ref="G81:G82"/>
    <mergeCell ref="H81:H82"/>
    <mergeCell ref="A79:B80"/>
    <mergeCell ref="C79:F80"/>
    <mergeCell ref="G79:G80"/>
    <mergeCell ref="H79:H80"/>
    <mergeCell ref="G77:G78"/>
    <mergeCell ref="H77:H78"/>
    <mergeCell ref="I77:K78"/>
    <mergeCell ref="L82:N82"/>
    <mergeCell ref="L77:N77"/>
    <mergeCell ref="L78:N78"/>
    <mergeCell ref="L79:N79"/>
    <mergeCell ref="L80:N80"/>
    <mergeCell ref="L81:N81"/>
    <mergeCell ref="P24:Q25"/>
    <mergeCell ref="P22:Q23"/>
    <mergeCell ref="L24:N24"/>
    <mergeCell ref="L25:N25"/>
    <mergeCell ref="A22:B23"/>
    <mergeCell ref="P26:Q27"/>
    <mergeCell ref="I22:K23"/>
    <mergeCell ref="L26:N26"/>
    <mergeCell ref="L27:N27"/>
    <mergeCell ref="G26:G27"/>
    <mergeCell ref="H26:H27"/>
    <mergeCell ref="P59:Q60"/>
    <mergeCell ref="I59:K60"/>
    <mergeCell ref="I57:K58"/>
    <mergeCell ref="A57:B58"/>
    <mergeCell ref="C57:F58"/>
    <mergeCell ref="G57:G58"/>
    <mergeCell ref="H57:H58"/>
    <mergeCell ref="A59:B60"/>
    <mergeCell ref="C59:F60"/>
    <mergeCell ref="L57:N57"/>
    <mergeCell ref="G59:G60"/>
    <mergeCell ref="H59:H60"/>
    <mergeCell ref="P57:Q58"/>
    <mergeCell ref="P65:Q66"/>
    <mergeCell ref="A67:B68"/>
    <mergeCell ref="C67:F68"/>
    <mergeCell ref="G67:G68"/>
    <mergeCell ref="L61:N61"/>
    <mergeCell ref="C63:F64"/>
    <mergeCell ref="G63:G64"/>
    <mergeCell ref="I69:K70"/>
    <mergeCell ref="P69:Q70"/>
    <mergeCell ref="H67:H68"/>
    <mergeCell ref="P61:Q62"/>
    <mergeCell ref="P63:Q64"/>
    <mergeCell ref="H61:H62"/>
    <mergeCell ref="I63:K64"/>
    <mergeCell ref="H63:H64"/>
    <mergeCell ref="I61:K62"/>
    <mergeCell ref="A61:B62"/>
    <mergeCell ref="C61:F62"/>
    <mergeCell ref="G61:G62"/>
    <mergeCell ref="A63:B64"/>
    <mergeCell ref="L69:N69"/>
    <mergeCell ref="P67:Q68"/>
    <mergeCell ref="A65:B66"/>
    <mergeCell ref="C65:F66"/>
    <mergeCell ref="P28:Q29"/>
    <mergeCell ref="I26:K27"/>
    <mergeCell ref="A28:B29"/>
    <mergeCell ref="C28:F29"/>
    <mergeCell ref="G28:G29"/>
    <mergeCell ref="H28:H29"/>
    <mergeCell ref="L28:N28"/>
    <mergeCell ref="L29:N29"/>
    <mergeCell ref="A71:B72"/>
    <mergeCell ref="C71:F72"/>
    <mergeCell ref="G71:G72"/>
    <mergeCell ref="H65:H66"/>
    <mergeCell ref="I65:K66"/>
    <mergeCell ref="L70:N70"/>
    <mergeCell ref="I67:K68"/>
    <mergeCell ref="A51:C51"/>
    <mergeCell ref="A69:B70"/>
    <mergeCell ref="L64:N64"/>
    <mergeCell ref="L65:N65"/>
    <mergeCell ref="G55:G56"/>
    <mergeCell ref="C69:F70"/>
    <mergeCell ref="G69:G70"/>
    <mergeCell ref="H69:H70"/>
    <mergeCell ref="H55:H56"/>
    <mergeCell ref="A53:B54"/>
    <mergeCell ref="C53:F54"/>
    <mergeCell ref="G53:G54"/>
    <mergeCell ref="H53:H54"/>
    <mergeCell ref="C52:F52"/>
    <mergeCell ref="I52:K52"/>
    <mergeCell ref="I53:K54"/>
    <mergeCell ref="A55:B56"/>
    <mergeCell ref="C55:F56"/>
    <mergeCell ref="A52:B52"/>
    <mergeCell ref="L53:N53"/>
    <mergeCell ref="G65:G66"/>
    <mergeCell ref="L67:N67"/>
    <mergeCell ref="L68:N68"/>
    <mergeCell ref="L32:N32"/>
    <mergeCell ref="L33:N33"/>
    <mergeCell ref="L34:N34"/>
    <mergeCell ref="L35:N35"/>
    <mergeCell ref="L36:N36"/>
    <mergeCell ref="L37:N37"/>
    <mergeCell ref="L58:N58"/>
    <mergeCell ref="L59:N59"/>
    <mergeCell ref="L60:N60"/>
    <mergeCell ref="L48:N48"/>
    <mergeCell ref="L62:N62"/>
    <mergeCell ref="L63:N63"/>
    <mergeCell ref="I34:K35"/>
    <mergeCell ref="L66:N66"/>
    <mergeCell ref="L54:N54"/>
    <mergeCell ref="L55:N55"/>
    <mergeCell ref="L56:N56"/>
    <mergeCell ref="G46:G47"/>
    <mergeCell ref="A90:Q90"/>
    <mergeCell ref="A92:Q92"/>
    <mergeCell ref="A93:Q93"/>
    <mergeCell ref="A89:Q89"/>
    <mergeCell ref="A91:Q91"/>
    <mergeCell ref="A84:Q84"/>
    <mergeCell ref="A85:Q85"/>
    <mergeCell ref="A86:Q86"/>
    <mergeCell ref="A87:Q87"/>
    <mergeCell ref="A88:Q88"/>
  </mergeCells>
  <phoneticPr fontId="1"/>
  <dataValidations count="3">
    <dataValidation type="list" allowBlank="1" showInputMessage="1" showErrorMessage="1" sqref="H20:H49 H53:H82" xr:uid="{00000000-0002-0000-1F00-000000000000}">
      <formula1>"　,男,女"</formula1>
    </dataValidation>
    <dataValidation type="list" allowBlank="1" showInputMessage="1" showErrorMessage="1" sqref="I20:K49 I53:K82" xr:uid="{00000000-0002-0000-1F00-000001000000}">
      <formula1>"　,車上運動員,事務員,手話通訳者,要約筆記者"</formula1>
    </dataValidation>
    <dataValidation imeMode="off" allowBlank="1" showInputMessage="1" showErrorMessage="1" sqref="G20:G49 G53:G82" xr:uid="{00000000-0002-0000-1F00-000002000000}"/>
  </dataValidations>
  <hyperlinks>
    <hyperlink ref="R1" location="目次!A1" display="目次に戻る" xr:uid="{00000000-0004-0000-1F00-000000000000}"/>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2" manualBreakCount="2">
    <brk id="49" max="16" man="1"/>
    <brk id="50" min="21" max="37"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69"/>
  <sheetViews>
    <sheetView view="pageBreakPreview" topLeftCell="A60" zoomScaleNormal="100" zoomScaleSheetLayoutView="100" workbookViewId="0"/>
  </sheetViews>
  <sheetFormatPr defaultRowHeight="14.25"/>
  <cols>
    <col min="1" max="8" width="9" style="254"/>
    <col min="9" max="9" width="9.625" style="254" customWidth="1"/>
    <col min="10" max="10" width="11.875" style="254" bestFit="1" customWidth="1"/>
    <col min="11" max="16384" width="9" style="254"/>
  </cols>
  <sheetData>
    <row r="1" spans="1:10">
      <c r="I1" s="253" t="s">
        <v>509</v>
      </c>
      <c r="J1" s="243" t="s">
        <v>363</v>
      </c>
    </row>
    <row r="4" spans="1:10" ht="28.5">
      <c r="A4" s="528" t="s">
        <v>626</v>
      </c>
      <c r="B4" s="528"/>
      <c r="C4" s="528"/>
      <c r="D4" s="528"/>
      <c r="E4" s="528"/>
      <c r="F4" s="528"/>
      <c r="G4" s="528"/>
      <c r="H4" s="528"/>
      <c r="I4" s="528"/>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s="359" customFormat="1" ht="18" customHeight="1">
      <c r="A7" s="527" t="str">
        <f>"　"&amp;設定シート!$F$6&amp;"執行の"&amp;設定シート!$D$4&amp;"における"</f>
        <v>　令和8年4月5日執行の宮城県議会議員補欠選挙における</v>
      </c>
      <c r="B7" s="527"/>
      <c r="C7" s="527"/>
      <c r="D7" s="527"/>
      <c r="E7" s="527"/>
      <c r="F7" s="527"/>
      <c r="G7" s="527"/>
      <c r="H7" s="527"/>
      <c r="I7" s="527"/>
    </row>
    <row r="8" spans="1:10" ht="18" customHeight="1">
      <c r="A8" s="525" t="s">
        <v>707</v>
      </c>
      <c r="B8" s="525"/>
      <c r="C8" s="525"/>
      <c r="D8" s="525"/>
      <c r="E8" s="525"/>
      <c r="F8" s="525"/>
      <c r="G8" s="525"/>
      <c r="H8" s="525"/>
      <c r="I8" s="525"/>
    </row>
    <row r="9" spans="1:10" ht="18" customHeight="1">
      <c r="A9" s="525" t="s">
        <v>724</v>
      </c>
      <c r="B9" s="525"/>
      <c r="C9" s="525"/>
      <c r="D9" s="525"/>
      <c r="E9" s="525"/>
      <c r="F9" s="525"/>
      <c r="G9" s="525"/>
      <c r="H9" s="525"/>
      <c r="I9" s="525"/>
    </row>
    <row r="10" spans="1:10" s="359" customFormat="1" ht="18" customHeight="1">
      <c r="A10" s="672" t="s">
        <v>708</v>
      </c>
      <c r="B10" s="672"/>
      <c r="C10" s="672"/>
      <c r="D10" s="672"/>
      <c r="E10" s="672"/>
      <c r="F10" s="672"/>
      <c r="G10" s="672"/>
      <c r="H10" s="672"/>
      <c r="I10" s="672"/>
    </row>
    <row r="11" spans="1:10" ht="18" customHeight="1">
      <c r="A11" s="252"/>
      <c r="B11" s="67"/>
      <c r="C11" s="67"/>
      <c r="D11" s="67"/>
      <c r="E11" s="67"/>
      <c r="F11" s="67"/>
      <c r="G11" s="67"/>
      <c r="H11" s="67"/>
      <c r="I11" s="67"/>
    </row>
    <row r="13" spans="1:10">
      <c r="B13" s="590" t="s">
        <v>700</v>
      </c>
      <c r="C13" s="590"/>
      <c r="D13" s="590"/>
      <c r="H13" s="90"/>
    </row>
    <row r="15" spans="1:10">
      <c r="J15" s="327"/>
    </row>
    <row r="16" spans="1:10">
      <c r="C16" s="253" t="s">
        <v>629</v>
      </c>
      <c r="D16" s="253"/>
      <c r="E16" s="680"/>
      <c r="F16" s="680"/>
      <c r="G16" s="680"/>
      <c r="H16" s="680"/>
      <c r="I16" s="680"/>
      <c r="J16" s="261"/>
    </row>
    <row r="17" spans="1:11" ht="18.75">
      <c r="C17" s="253"/>
      <c r="D17" s="253"/>
      <c r="E17" s="131"/>
      <c r="F17" s="131"/>
      <c r="G17" s="131"/>
      <c r="H17" s="131"/>
      <c r="I17" s="251"/>
      <c r="J17" s="328"/>
      <c r="K17" s="359"/>
    </row>
    <row r="18" spans="1:11">
      <c r="C18" s="253" t="s">
        <v>186</v>
      </c>
      <c r="D18" s="253"/>
      <c r="E18" s="680"/>
      <c r="F18" s="680"/>
      <c r="G18" s="680"/>
      <c r="H18" s="680"/>
      <c r="I18" s="680"/>
      <c r="J18" s="261"/>
    </row>
    <row r="19" spans="1:11" ht="18.75">
      <c r="C19" s="253"/>
      <c r="D19" s="253"/>
      <c r="E19" s="131"/>
      <c r="F19" s="92"/>
      <c r="G19" s="131"/>
      <c r="H19" s="131"/>
      <c r="I19" s="251"/>
      <c r="J19" s="328"/>
    </row>
    <row r="20" spans="1:11">
      <c r="C20" s="253" t="s">
        <v>402</v>
      </c>
      <c r="D20" s="253"/>
      <c r="E20" s="680"/>
      <c r="F20" s="680"/>
      <c r="G20" s="680"/>
      <c r="H20" s="680"/>
      <c r="I20" s="680"/>
      <c r="J20" s="261"/>
    </row>
    <row r="21" spans="1:11">
      <c r="C21" s="253"/>
      <c r="D21" s="253"/>
      <c r="E21" s="92"/>
      <c r="F21" s="92"/>
      <c r="G21" s="92"/>
      <c r="H21" s="251"/>
      <c r="I21" s="251"/>
      <c r="J21" s="328"/>
    </row>
    <row r="22" spans="1:11">
      <c r="C22" s="253" t="s">
        <v>532</v>
      </c>
      <c r="D22" s="91"/>
      <c r="E22" s="680"/>
      <c r="F22" s="680"/>
      <c r="G22" s="680"/>
      <c r="H22" s="680"/>
      <c r="I22" s="680"/>
      <c r="J22" s="261"/>
    </row>
    <row r="23" spans="1:11">
      <c r="D23" s="91"/>
      <c r="E23" s="260"/>
      <c r="F23" s="260"/>
      <c r="G23" s="260"/>
      <c r="H23" s="260"/>
      <c r="I23" s="260"/>
      <c r="J23" s="260"/>
    </row>
    <row r="24" spans="1:11">
      <c r="D24" s="91"/>
      <c r="E24" s="260"/>
      <c r="F24" s="260"/>
      <c r="G24" s="260"/>
      <c r="H24" s="260"/>
      <c r="I24" s="260"/>
      <c r="J24" s="260"/>
    </row>
    <row r="25" spans="1:11">
      <c r="A25" s="83" t="str">
        <f>"　宮城県選挙管理委員会委員長　"&amp;設定シート!$D$13&amp;"　殿"</f>
        <v>　宮城県選挙管理委員会委員長　櫻井　正人　殿</v>
      </c>
      <c r="J25" s="327"/>
    </row>
    <row r="26" spans="1:11">
      <c r="J26" s="327"/>
    </row>
    <row r="28" spans="1:11">
      <c r="A28" s="574" t="s">
        <v>40</v>
      </c>
      <c r="B28" s="574"/>
      <c r="C28" s="574"/>
      <c r="D28" s="574"/>
      <c r="E28" s="574"/>
      <c r="F28" s="574"/>
      <c r="G28" s="574"/>
      <c r="H28" s="574"/>
      <c r="I28" s="574"/>
    </row>
    <row r="30" spans="1:11" ht="26.25" customHeight="1">
      <c r="A30" s="673" t="s">
        <v>699</v>
      </c>
      <c r="B30" s="673"/>
      <c r="C30" s="673"/>
      <c r="D30" s="668"/>
      <c r="E30" s="669"/>
      <c r="F30" s="670" t="str">
        <f>"人（"&amp;B13&amp;"現在）"</f>
        <v>人（令和　　年　　月　　日現在）</v>
      </c>
      <c r="G30" s="670"/>
      <c r="H30" s="670"/>
      <c r="I30" s="671"/>
    </row>
    <row r="31" spans="1:11" s="359" customFormat="1" ht="26.25" customHeight="1">
      <c r="A31" s="673" t="s">
        <v>705</v>
      </c>
      <c r="B31" s="673"/>
      <c r="C31" s="673"/>
      <c r="D31" s="676" t="s">
        <v>706</v>
      </c>
      <c r="E31" s="677"/>
      <c r="F31" s="677"/>
      <c r="G31" s="677"/>
      <c r="H31" s="677"/>
      <c r="I31" s="678"/>
    </row>
    <row r="32" spans="1:11">
      <c r="D32" s="68"/>
      <c r="E32" s="68"/>
      <c r="F32" s="68"/>
      <c r="G32" s="68"/>
    </row>
    <row r="33" spans="1:9">
      <c r="A33" s="63" t="s">
        <v>69</v>
      </c>
      <c r="B33" s="46"/>
      <c r="C33" s="46"/>
      <c r="D33" s="46"/>
      <c r="E33" s="46"/>
      <c r="F33" s="46"/>
      <c r="G33" s="46"/>
      <c r="H33" s="46"/>
      <c r="I33" s="46"/>
    </row>
    <row r="34" spans="1:9">
      <c r="A34" s="612" t="s">
        <v>660</v>
      </c>
      <c r="B34" s="612"/>
      <c r="C34" s="612"/>
      <c r="D34" s="612"/>
      <c r="E34" s="612"/>
      <c r="F34" s="612"/>
      <c r="G34" s="612"/>
      <c r="H34" s="612"/>
      <c r="I34" s="612"/>
    </row>
    <row r="35" spans="1:9">
      <c r="A35" s="612" t="s">
        <v>661</v>
      </c>
      <c r="B35" s="612"/>
      <c r="C35" s="612"/>
      <c r="D35" s="612"/>
      <c r="E35" s="612"/>
      <c r="F35" s="612"/>
      <c r="G35" s="612"/>
      <c r="H35" s="612"/>
      <c r="I35" s="612"/>
    </row>
    <row r="36" spans="1:9">
      <c r="A36" s="612" t="s">
        <v>662</v>
      </c>
      <c r="B36" s="612"/>
      <c r="C36" s="612"/>
      <c r="D36" s="612"/>
      <c r="E36" s="612"/>
      <c r="F36" s="612"/>
      <c r="G36" s="612"/>
      <c r="H36" s="612"/>
      <c r="I36" s="612"/>
    </row>
    <row r="37" spans="1:9">
      <c r="A37" s="612" t="s">
        <v>663</v>
      </c>
      <c r="B37" s="612"/>
      <c r="C37" s="612"/>
      <c r="D37" s="612"/>
      <c r="E37" s="612"/>
      <c r="F37" s="612"/>
      <c r="G37" s="612"/>
      <c r="H37" s="612"/>
      <c r="I37" s="612"/>
    </row>
    <row r="38" spans="1:9">
      <c r="B38" s="71"/>
      <c r="C38" s="251"/>
    </row>
    <row r="40" spans="1:9">
      <c r="A40" s="254" t="s">
        <v>709</v>
      </c>
      <c r="E40" s="253"/>
      <c r="F40" s="92"/>
    </row>
    <row r="41" spans="1:9" s="359" customFormat="1">
      <c r="A41" s="359" t="s">
        <v>710</v>
      </c>
      <c r="E41" s="361"/>
      <c r="F41" s="92"/>
    </row>
    <row r="42" spans="1:9" s="359" customFormat="1">
      <c r="C42" s="361" t="s">
        <v>629</v>
      </c>
      <c r="D42" s="679">
        <f>E16</f>
        <v>0</v>
      </c>
      <c r="E42" s="679"/>
      <c r="F42" s="679"/>
      <c r="G42" s="679"/>
      <c r="H42" s="679"/>
      <c r="I42" s="679"/>
    </row>
    <row r="43" spans="1:9" s="359" customFormat="1">
      <c r="C43" s="361"/>
      <c r="D43" s="365"/>
      <c r="E43" s="365"/>
      <c r="F43" s="365"/>
      <c r="G43" s="365"/>
      <c r="H43" s="365"/>
      <c r="I43" s="365"/>
    </row>
    <row r="44" spans="1:9">
      <c r="A44" s="364" t="s">
        <v>7</v>
      </c>
      <c r="B44" s="675" t="s">
        <v>701</v>
      </c>
      <c r="C44" s="675"/>
      <c r="D44" s="675"/>
      <c r="E44" s="675" t="s">
        <v>702</v>
      </c>
      <c r="F44" s="675"/>
      <c r="G44" s="674" t="s">
        <v>703</v>
      </c>
      <c r="H44" s="674"/>
      <c r="I44" s="674"/>
    </row>
    <row r="45" spans="1:9" s="359" customFormat="1" ht="26.25" customHeight="1">
      <c r="A45" s="360">
        <v>1</v>
      </c>
      <c r="B45" s="666">
        <f>入力シート①!C12</f>
        <v>0</v>
      </c>
      <c r="C45" s="666"/>
      <c r="D45" s="666"/>
      <c r="E45" s="667" t="str">
        <f>入力シート①!C6</f>
        <v>亘理選挙区</v>
      </c>
      <c r="F45" s="667"/>
      <c r="G45" s="667">
        <f>設定シート!$D$7</f>
        <v>46108</v>
      </c>
      <c r="H45" s="667"/>
      <c r="I45" s="667"/>
    </row>
    <row r="46" spans="1:9" s="359" customFormat="1" ht="26.25" customHeight="1">
      <c r="A46" s="360">
        <v>2</v>
      </c>
      <c r="B46" s="664"/>
      <c r="C46" s="664"/>
      <c r="D46" s="664"/>
      <c r="E46" s="665"/>
      <c r="F46" s="665"/>
      <c r="G46" s="665"/>
      <c r="H46" s="665"/>
      <c r="I46" s="665"/>
    </row>
    <row r="47" spans="1:9" s="359" customFormat="1" ht="26.25" customHeight="1">
      <c r="A47" s="360">
        <v>3</v>
      </c>
      <c r="B47" s="664"/>
      <c r="C47" s="664"/>
      <c r="D47" s="664"/>
      <c r="E47" s="665"/>
      <c r="F47" s="665"/>
      <c r="G47" s="665"/>
      <c r="H47" s="665"/>
      <c r="I47" s="665"/>
    </row>
    <row r="48" spans="1:9" s="359" customFormat="1" ht="26.25" customHeight="1">
      <c r="A48" s="360">
        <v>4</v>
      </c>
      <c r="B48" s="664"/>
      <c r="C48" s="664"/>
      <c r="D48" s="664"/>
      <c r="E48" s="665"/>
      <c r="F48" s="665"/>
      <c r="G48" s="665"/>
      <c r="H48" s="665"/>
      <c r="I48" s="665"/>
    </row>
    <row r="49" spans="1:9" s="359" customFormat="1" ht="26.25" customHeight="1">
      <c r="A49" s="360">
        <v>5</v>
      </c>
      <c r="B49" s="664"/>
      <c r="C49" s="664"/>
      <c r="D49" s="664"/>
      <c r="E49" s="665"/>
      <c r="F49" s="665"/>
      <c r="G49" s="665"/>
      <c r="H49" s="665"/>
      <c r="I49" s="665"/>
    </row>
    <row r="50" spans="1:9" s="359" customFormat="1" ht="26.25" customHeight="1">
      <c r="A50" s="360">
        <v>6</v>
      </c>
      <c r="B50" s="664"/>
      <c r="C50" s="664"/>
      <c r="D50" s="664"/>
      <c r="E50" s="665"/>
      <c r="F50" s="665"/>
      <c r="G50" s="665"/>
      <c r="H50" s="665"/>
      <c r="I50" s="665"/>
    </row>
    <row r="51" spans="1:9" s="359" customFormat="1" ht="26.25" customHeight="1">
      <c r="A51" s="360">
        <v>7</v>
      </c>
      <c r="B51" s="664"/>
      <c r="C51" s="664"/>
      <c r="D51" s="664"/>
      <c r="E51" s="665"/>
      <c r="F51" s="665"/>
      <c r="G51" s="665"/>
      <c r="H51" s="665"/>
      <c r="I51" s="665"/>
    </row>
    <row r="52" spans="1:9" s="359" customFormat="1" ht="26.25" customHeight="1">
      <c r="A52" s="360">
        <v>8</v>
      </c>
      <c r="B52" s="664"/>
      <c r="C52" s="664"/>
      <c r="D52" s="664"/>
      <c r="E52" s="665"/>
      <c r="F52" s="665"/>
      <c r="G52" s="665"/>
      <c r="H52" s="665"/>
      <c r="I52" s="665"/>
    </row>
    <row r="53" spans="1:9" s="359" customFormat="1" ht="26.25" customHeight="1">
      <c r="A53" s="360">
        <v>9</v>
      </c>
      <c r="B53" s="664"/>
      <c r="C53" s="664"/>
      <c r="D53" s="664"/>
      <c r="E53" s="665"/>
      <c r="F53" s="665"/>
      <c r="G53" s="665"/>
      <c r="H53" s="665"/>
      <c r="I53" s="665"/>
    </row>
    <row r="54" spans="1:9" ht="26.25" customHeight="1">
      <c r="A54" s="360">
        <v>10</v>
      </c>
      <c r="B54" s="664"/>
      <c r="C54" s="664"/>
      <c r="D54" s="664"/>
      <c r="E54" s="665"/>
      <c r="F54" s="665"/>
      <c r="G54" s="665"/>
      <c r="H54" s="665"/>
      <c r="I54" s="665"/>
    </row>
    <row r="55" spans="1:9" ht="26.25" customHeight="1">
      <c r="A55" s="360">
        <v>11</v>
      </c>
      <c r="B55" s="664"/>
      <c r="C55" s="664"/>
      <c r="D55" s="664"/>
      <c r="E55" s="665"/>
      <c r="F55" s="665"/>
      <c r="G55" s="665"/>
      <c r="H55" s="665"/>
      <c r="I55" s="665"/>
    </row>
    <row r="56" spans="1:9" ht="26.25" customHeight="1">
      <c r="A56" s="360">
        <v>12</v>
      </c>
      <c r="B56" s="664"/>
      <c r="C56" s="664"/>
      <c r="D56" s="664"/>
      <c r="E56" s="665"/>
      <c r="F56" s="665"/>
      <c r="G56" s="665"/>
      <c r="H56" s="665"/>
      <c r="I56" s="665"/>
    </row>
    <row r="57" spans="1:9" ht="26.25" customHeight="1">
      <c r="A57" s="360">
        <v>13</v>
      </c>
      <c r="B57" s="664"/>
      <c r="C57" s="664"/>
      <c r="D57" s="664"/>
      <c r="E57" s="665"/>
      <c r="F57" s="665"/>
      <c r="G57" s="665"/>
      <c r="H57" s="665"/>
      <c r="I57" s="665"/>
    </row>
    <row r="58" spans="1:9" ht="26.25" customHeight="1">
      <c r="A58" s="360">
        <v>14</v>
      </c>
      <c r="B58" s="664"/>
      <c r="C58" s="664"/>
      <c r="D58" s="664"/>
      <c r="E58" s="665"/>
      <c r="F58" s="665"/>
      <c r="G58" s="665"/>
      <c r="H58" s="665"/>
      <c r="I58" s="665"/>
    </row>
    <row r="59" spans="1:9" ht="26.25" customHeight="1">
      <c r="A59" s="360">
        <v>15</v>
      </c>
      <c r="B59" s="664"/>
      <c r="C59" s="664"/>
      <c r="D59" s="664"/>
      <c r="E59" s="665"/>
      <c r="F59" s="665"/>
      <c r="G59" s="665"/>
      <c r="H59" s="665"/>
      <c r="I59" s="665"/>
    </row>
    <row r="60" spans="1:9" ht="26.25" customHeight="1">
      <c r="A60" s="360">
        <v>16</v>
      </c>
      <c r="B60" s="664"/>
      <c r="C60" s="664"/>
      <c r="D60" s="664"/>
      <c r="E60" s="665"/>
      <c r="F60" s="665"/>
      <c r="G60" s="665"/>
      <c r="H60" s="665"/>
      <c r="I60" s="665"/>
    </row>
    <row r="61" spans="1:9" ht="26.25" customHeight="1">
      <c r="A61" s="360">
        <v>17</v>
      </c>
      <c r="B61" s="664"/>
      <c r="C61" s="664"/>
      <c r="D61" s="664"/>
      <c r="E61" s="665"/>
      <c r="F61" s="665"/>
      <c r="G61" s="665"/>
      <c r="H61" s="665"/>
      <c r="I61" s="665"/>
    </row>
    <row r="62" spans="1:9" ht="26.25" customHeight="1">
      <c r="A62" s="360">
        <v>18</v>
      </c>
      <c r="B62" s="664"/>
      <c r="C62" s="664"/>
      <c r="D62" s="664"/>
      <c r="E62" s="665"/>
      <c r="F62" s="665"/>
      <c r="G62" s="665"/>
      <c r="H62" s="665"/>
      <c r="I62" s="665"/>
    </row>
    <row r="63" spans="1:9" ht="26.25" customHeight="1">
      <c r="A63" s="360">
        <v>19</v>
      </c>
      <c r="B63" s="664"/>
      <c r="C63" s="664"/>
      <c r="D63" s="664"/>
      <c r="E63" s="665"/>
      <c r="F63" s="665"/>
      <c r="G63" s="665"/>
      <c r="H63" s="665"/>
      <c r="I63" s="665"/>
    </row>
    <row r="64" spans="1:9" ht="26.25" customHeight="1">
      <c r="A64" s="360">
        <v>20</v>
      </c>
      <c r="B64" s="664"/>
      <c r="C64" s="664"/>
      <c r="D64" s="664"/>
      <c r="E64" s="665"/>
      <c r="F64" s="665"/>
      <c r="G64" s="665"/>
      <c r="H64" s="665"/>
      <c r="I64" s="665"/>
    </row>
    <row r="65" spans="1:9" ht="26.25" customHeight="1">
      <c r="A65" s="360">
        <v>21</v>
      </c>
      <c r="B65" s="664"/>
      <c r="C65" s="664"/>
      <c r="D65" s="664"/>
      <c r="E65" s="665"/>
      <c r="F65" s="665"/>
      <c r="G65" s="665"/>
      <c r="H65" s="665"/>
      <c r="I65" s="665"/>
    </row>
    <row r="66" spans="1:9" ht="26.25" customHeight="1">
      <c r="A66" s="360">
        <v>22</v>
      </c>
      <c r="B66" s="664"/>
      <c r="C66" s="664"/>
      <c r="D66" s="664"/>
      <c r="E66" s="665"/>
      <c r="F66" s="665"/>
      <c r="G66" s="665"/>
      <c r="H66" s="665"/>
      <c r="I66" s="665"/>
    </row>
    <row r="67" spans="1:9" ht="26.25" customHeight="1">
      <c r="A67" s="360">
        <v>23</v>
      </c>
      <c r="B67" s="664"/>
      <c r="C67" s="664"/>
      <c r="D67" s="664"/>
      <c r="E67" s="665"/>
      <c r="F67" s="665"/>
      <c r="G67" s="665"/>
      <c r="H67" s="665"/>
      <c r="I67" s="665"/>
    </row>
    <row r="68" spans="1:9" ht="26.25" customHeight="1">
      <c r="A68" s="360">
        <v>24</v>
      </c>
      <c r="B68" s="664"/>
      <c r="C68" s="664"/>
      <c r="D68" s="664"/>
      <c r="E68" s="665"/>
      <c r="F68" s="665"/>
      <c r="G68" s="665"/>
      <c r="H68" s="665"/>
      <c r="I68" s="665"/>
    </row>
    <row r="69" spans="1:9" ht="26.25" customHeight="1">
      <c r="A69" s="360">
        <v>25</v>
      </c>
      <c r="B69" s="664"/>
      <c r="C69" s="664"/>
      <c r="D69" s="664"/>
      <c r="E69" s="665"/>
      <c r="F69" s="665"/>
      <c r="G69" s="665"/>
      <c r="H69" s="665"/>
      <c r="I69" s="665"/>
    </row>
  </sheetData>
  <mergeCells count="99">
    <mergeCell ref="A4:I4"/>
    <mergeCell ref="B13:D13"/>
    <mergeCell ref="A28:I28"/>
    <mergeCell ref="E20:I20"/>
    <mergeCell ref="E18:I18"/>
    <mergeCell ref="E16:I16"/>
    <mergeCell ref="E22:I22"/>
    <mergeCell ref="A7:I7"/>
    <mergeCell ref="A8:I8"/>
    <mergeCell ref="A9:I9"/>
    <mergeCell ref="D30:E30"/>
    <mergeCell ref="F30:I30"/>
    <mergeCell ref="A10:I10"/>
    <mergeCell ref="A30:C30"/>
    <mergeCell ref="G44:I44"/>
    <mergeCell ref="B44:D44"/>
    <mergeCell ref="E44:F44"/>
    <mergeCell ref="A31:C31"/>
    <mergeCell ref="D31:I31"/>
    <mergeCell ref="A34:I34"/>
    <mergeCell ref="A35:I35"/>
    <mergeCell ref="A36:I36"/>
    <mergeCell ref="A37:I37"/>
    <mergeCell ref="D42:I42"/>
    <mergeCell ref="B45:D45"/>
    <mergeCell ref="E45:F45"/>
    <mergeCell ref="G45:I45"/>
    <mergeCell ref="B46:D46"/>
    <mergeCell ref="E46:F46"/>
    <mergeCell ref="G46:I46"/>
    <mergeCell ref="B47:D47"/>
    <mergeCell ref="E47:F47"/>
    <mergeCell ref="G47:I47"/>
    <mergeCell ref="B48:D48"/>
    <mergeCell ref="E48:F48"/>
    <mergeCell ref="G48:I48"/>
    <mergeCell ref="B49:D49"/>
    <mergeCell ref="E49:F49"/>
    <mergeCell ref="G49:I49"/>
    <mergeCell ref="B50:D50"/>
    <mergeCell ref="E50:F50"/>
    <mergeCell ref="G50:I50"/>
    <mergeCell ref="B51:D51"/>
    <mergeCell ref="E51:F51"/>
    <mergeCell ref="G51:I51"/>
    <mergeCell ref="B52:D52"/>
    <mergeCell ref="E52:F52"/>
    <mergeCell ref="G52:I52"/>
    <mergeCell ref="B53:D53"/>
    <mergeCell ref="E53:F53"/>
    <mergeCell ref="G53:I53"/>
    <mergeCell ref="B54:D54"/>
    <mergeCell ref="E54:F54"/>
    <mergeCell ref="G54:I54"/>
    <mergeCell ref="B55:D55"/>
    <mergeCell ref="E55:F55"/>
    <mergeCell ref="G55:I55"/>
    <mergeCell ref="B56:D56"/>
    <mergeCell ref="E56:F56"/>
    <mergeCell ref="G56:I56"/>
    <mergeCell ref="B57:D57"/>
    <mergeCell ref="E57:F57"/>
    <mergeCell ref="G57:I57"/>
    <mergeCell ref="B58:D58"/>
    <mergeCell ref="E58:F58"/>
    <mergeCell ref="G58:I58"/>
    <mergeCell ref="B59:D59"/>
    <mergeCell ref="E59:F59"/>
    <mergeCell ref="G59:I59"/>
    <mergeCell ref="B60:D60"/>
    <mergeCell ref="E60:F60"/>
    <mergeCell ref="G60:I60"/>
    <mergeCell ref="B61:D61"/>
    <mergeCell ref="E61:F61"/>
    <mergeCell ref="G61:I61"/>
    <mergeCell ref="B62:D62"/>
    <mergeCell ref="E62:F62"/>
    <mergeCell ref="G62:I62"/>
    <mergeCell ref="B63:D63"/>
    <mergeCell ref="E63:F63"/>
    <mergeCell ref="G63:I63"/>
    <mergeCell ref="B64:D64"/>
    <mergeCell ref="E64:F64"/>
    <mergeCell ref="G64:I64"/>
    <mergeCell ref="B69:D69"/>
    <mergeCell ref="E69:F69"/>
    <mergeCell ref="G69:I69"/>
    <mergeCell ref="B67:D67"/>
    <mergeCell ref="E67:F67"/>
    <mergeCell ref="G67:I67"/>
    <mergeCell ref="B68:D68"/>
    <mergeCell ref="E68:F68"/>
    <mergeCell ref="G68:I68"/>
    <mergeCell ref="B65:D65"/>
    <mergeCell ref="E65:F65"/>
    <mergeCell ref="G65:I65"/>
    <mergeCell ref="B66:D66"/>
    <mergeCell ref="E66:F66"/>
    <mergeCell ref="G66:I66"/>
  </mergeCells>
  <phoneticPr fontId="1"/>
  <hyperlinks>
    <hyperlink ref="J1" location="目次!A1" display="目次に戻る" xr:uid="{00000000-0004-0000-2000-000000000000}"/>
  </hyperlinks>
  <printOptions horizontalCentered="1"/>
  <pageMargins left="0.78740157480314965" right="0.78740157480314965" top="0.78740157480314965" bottom="0.78740157480314965" header="0.51181102362204722" footer="0.51181102362204722"/>
  <pageSetup paperSize="9" orientation="portrait" blackAndWhite="1" horizontalDpi="200" verticalDpi="200" r:id="rId1"/>
  <headerFooter alignWithMargins="0"/>
  <rowBreaks count="1" manualBreakCount="1">
    <brk id="38" max="8"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4"/>
  <sheetViews>
    <sheetView view="pageBreakPreview" zoomScaleNormal="100" zoomScaleSheetLayoutView="100" workbookViewId="0"/>
  </sheetViews>
  <sheetFormatPr defaultRowHeight="14.25"/>
  <cols>
    <col min="1" max="8" width="9" style="339"/>
    <col min="9" max="9" width="9.625" style="339" customWidth="1"/>
    <col min="10" max="10" width="11.875" style="339" bestFit="1" customWidth="1"/>
    <col min="11" max="16384" width="9" style="339"/>
  </cols>
  <sheetData>
    <row r="1" spans="1:10">
      <c r="I1" s="338" t="s">
        <v>510</v>
      </c>
      <c r="J1" s="243" t="s">
        <v>363</v>
      </c>
    </row>
    <row r="5" spans="1:10" ht="28.5">
      <c r="A5" s="528" t="s">
        <v>628</v>
      </c>
      <c r="B5" s="528"/>
      <c r="C5" s="528"/>
      <c r="D5" s="528"/>
      <c r="E5" s="528"/>
      <c r="F5" s="528"/>
      <c r="G5" s="528"/>
      <c r="H5" s="528"/>
      <c r="I5" s="528"/>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530" t="str">
        <f>"　"&amp;設定シート!$F$6&amp;"執行の"&amp;設定シート!$D$4&amp;"の政談演説会を"</f>
        <v>　令和8年4月5日執行の宮城県議会議員補欠選挙の政談演説会を</v>
      </c>
      <c r="B8" s="530"/>
      <c r="C8" s="530"/>
      <c r="D8" s="530"/>
      <c r="E8" s="530"/>
      <c r="F8" s="530"/>
      <c r="G8" s="530"/>
      <c r="H8" s="530"/>
      <c r="I8" s="530"/>
    </row>
    <row r="9" spans="1:10" ht="18" customHeight="1">
      <c r="A9" s="672" t="s">
        <v>704</v>
      </c>
      <c r="B9" s="672"/>
      <c r="C9" s="672"/>
      <c r="D9" s="672"/>
      <c r="E9" s="672"/>
      <c r="F9" s="672"/>
      <c r="G9" s="672"/>
      <c r="H9" s="672"/>
      <c r="I9" s="672"/>
    </row>
    <row r="10" spans="1:10" ht="18" customHeight="1">
      <c r="A10" s="336"/>
      <c r="B10" s="67"/>
      <c r="C10" s="67"/>
      <c r="D10" s="67"/>
      <c r="E10" s="67"/>
      <c r="F10" s="67"/>
      <c r="G10" s="67"/>
      <c r="H10" s="67"/>
      <c r="I10" s="67"/>
    </row>
    <row r="12" spans="1:10">
      <c r="B12" s="590" t="s">
        <v>107</v>
      </c>
      <c r="C12" s="590"/>
      <c r="D12" s="590"/>
      <c r="H12" s="90"/>
    </row>
    <row r="15" spans="1:10">
      <c r="J15" s="327"/>
    </row>
    <row r="16" spans="1:10">
      <c r="C16" s="338" t="s">
        <v>629</v>
      </c>
      <c r="D16" s="338"/>
      <c r="E16" s="680"/>
      <c r="F16" s="680"/>
      <c r="G16" s="680"/>
      <c r="H16" s="680"/>
      <c r="I16" s="680"/>
      <c r="J16" s="261"/>
    </row>
    <row r="17" spans="1:10" ht="18.75">
      <c r="C17" s="338"/>
      <c r="D17" s="338"/>
      <c r="E17" s="131"/>
      <c r="F17" s="131"/>
      <c r="G17" s="131"/>
      <c r="H17" s="131"/>
      <c r="I17" s="333"/>
      <c r="J17" s="328"/>
    </row>
    <row r="18" spans="1:10">
      <c r="C18" s="338" t="s">
        <v>186</v>
      </c>
      <c r="D18" s="338"/>
      <c r="E18" s="680"/>
      <c r="F18" s="680"/>
      <c r="G18" s="680"/>
      <c r="H18" s="680"/>
      <c r="I18" s="680"/>
      <c r="J18" s="261"/>
    </row>
    <row r="19" spans="1:10" ht="18.75">
      <c r="C19" s="338"/>
      <c r="D19" s="338"/>
      <c r="E19" s="131"/>
      <c r="F19" s="92"/>
      <c r="G19" s="131"/>
      <c r="H19" s="131"/>
      <c r="I19" s="333"/>
      <c r="J19" s="328"/>
    </row>
    <row r="20" spans="1:10">
      <c r="C20" s="338" t="s">
        <v>532</v>
      </c>
      <c r="D20" s="91"/>
      <c r="E20" s="680"/>
      <c r="F20" s="680"/>
      <c r="G20" s="680"/>
      <c r="H20" s="680"/>
      <c r="I20" s="680"/>
      <c r="J20" s="261"/>
    </row>
    <row r="21" spans="1:10">
      <c r="D21" s="91"/>
      <c r="E21" s="260"/>
      <c r="F21" s="260"/>
      <c r="G21" s="260"/>
      <c r="H21" s="260"/>
      <c r="I21" s="260"/>
      <c r="J21" s="260"/>
    </row>
    <row r="22" spans="1:10">
      <c r="D22" s="91"/>
      <c r="E22" s="260"/>
      <c r="F22" s="260"/>
      <c r="G22" s="260"/>
      <c r="H22" s="260"/>
      <c r="I22" s="260"/>
      <c r="J22" s="260"/>
    </row>
    <row r="23" spans="1:10">
      <c r="A23" s="83" t="str">
        <f>"　宮城県選挙管理委員会委員長　"&amp;設定シート!$D$13&amp;"　殿"</f>
        <v>　宮城県選挙管理委員会委員長　櫻井　正人　殿</v>
      </c>
      <c r="J23" s="327"/>
    </row>
    <row r="24" spans="1:10">
      <c r="J24" s="327"/>
    </row>
    <row r="25" spans="1:10">
      <c r="A25" s="545" t="s">
        <v>630</v>
      </c>
      <c r="B25" s="545"/>
      <c r="C25" s="545" t="s">
        <v>631</v>
      </c>
      <c r="D25" s="545"/>
      <c r="E25" s="545"/>
      <c r="F25" s="545" t="s">
        <v>632</v>
      </c>
      <c r="G25" s="545"/>
      <c r="H25" s="545"/>
      <c r="I25" s="545"/>
      <c r="J25" s="327"/>
    </row>
    <row r="26" spans="1:10" ht="22.5" customHeight="1">
      <c r="A26" s="681" t="s">
        <v>633</v>
      </c>
      <c r="B26" s="681"/>
      <c r="C26" s="681" t="s">
        <v>634</v>
      </c>
      <c r="D26" s="681"/>
      <c r="E26" s="681"/>
      <c r="F26" s="681" t="s">
        <v>635</v>
      </c>
      <c r="G26" s="681"/>
      <c r="H26" s="681"/>
      <c r="I26" s="681"/>
    </row>
    <row r="27" spans="1:10" ht="22.5" customHeight="1">
      <c r="A27" s="681"/>
      <c r="B27" s="681"/>
      <c r="C27" s="681"/>
      <c r="D27" s="681"/>
      <c r="E27" s="681"/>
      <c r="F27" s="681"/>
      <c r="G27" s="681"/>
      <c r="H27" s="681"/>
      <c r="I27" s="681"/>
    </row>
    <row r="28" spans="1:10" ht="22.5" customHeight="1">
      <c r="A28" s="681"/>
      <c r="B28" s="681"/>
      <c r="C28" s="681"/>
      <c r="D28" s="681"/>
      <c r="E28" s="681"/>
      <c r="F28" s="681"/>
      <c r="G28" s="681"/>
      <c r="H28" s="681"/>
      <c r="I28" s="681"/>
    </row>
    <row r="29" spans="1:10" ht="22.5" customHeight="1">
      <c r="A29" s="681"/>
      <c r="B29" s="681"/>
      <c r="C29" s="681"/>
      <c r="D29" s="681"/>
      <c r="E29" s="681"/>
      <c r="F29" s="681"/>
      <c r="G29" s="681"/>
      <c r="H29" s="681"/>
      <c r="I29" s="681"/>
    </row>
    <row r="30" spans="1:10" ht="22.5" customHeight="1">
      <c r="A30" s="681"/>
      <c r="B30" s="681"/>
      <c r="C30" s="681"/>
      <c r="D30" s="681"/>
      <c r="E30" s="681"/>
      <c r="F30" s="681"/>
      <c r="G30" s="681"/>
      <c r="H30" s="681"/>
      <c r="I30" s="681"/>
    </row>
    <row r="31" spans="1:10">
      <c r="D31" s="68"/>
      <c r="E31" s="68"/>
      <c r="F31" s="68"/>
      <c r="G31" s="68"/>
    </row>
    <row r="32" spans="1:10">
      <c r="A32" s="63" t="s">
        <v>69</v>
      </c>
      <c r="B32" s="46"/>
      <c r="C32" s="46"/>
      <c r="D32" s="46"/>
      <c r="E32" s="46"/>
      <c r="F32" s="46"/>
      <c r="G32" s="46"/>
      <c r="H32" s="46"/>
      <c r="I32" s="46"/>
    </row>
    <row r="33" spans="1:9">
      <c r="A33" s="612" t="s">
        <v>660</v>
      </c>
      <c r="B33" s="612"/>
      <c r="C33" s="612"/>
      <c r="D33" s="612"/>
      <c r="E33" s="612"/>
      <c r="F33" s="612"/>
      <c r="G33" s="612"/>
      <c r="H33" s="612"/>
      <c r="I33" s="612"/>
    </row>
    <row r="34" spans="1:9">
      <c r="A34" s="612" t="s">
        <v>661</v>
      </c>
      <c r="B34" s="612"/>
      <c r="C34" s="612"/>
      <c r="D34" s="612"/>
      <c r="E34" s="612"/>
      <c r="F34" s="612"/>
      <c r="G34" s="612"/>
      <c r="H34" s="612"/>
      <c r="I34" s="612"/>
    </row>
    <row r="35" spans="1:9">
      <c r="A35" s="612" t="s">
        <v>662</v>
      </c>
      <c r="B35" s="612"/>
      <c r="C35" s="612"/>
      <c r="D35" s="612"/>
      <c r="E35" s="612"/>
      <c r="F35" s="612"/>
      <c r="G35" s="612"/>
      <c r="H35" s="612"/>
      <c r="I35" s="612"/>
    </row>
    <row r="36" spans="1:9">
      <c r="A36" s="612" t="s">
        <v>663</v>
      </c>
      <c r="B36" s="612"/>
      <c r="C36" s="612"/>
      <c r="D36" s="612"/>
      <c r="E36" s="612"/>
      <c r="F36" s="612"/>
      <c r="G36" s="612"/>
      <c r="H36" s="612"/>
      <c r="I36" s="612"/>
    </row>
    <row r="37" spans="1:9">
      <c r="B37" s="71"/>
      <c r="C37" s="333"/>
    </row>
    <row r="39" spans="1:9">
      <c r="E39" s="338"/>
      <c r="F39" s="92"/>
    </row>
    <row r="44" spans="1:9">
      <c r="E44" s="338"/>
      <c r="F44" s="68"/>
      <c r="G44" s="68"/>
    </row>
  </sheetData>
  <mergeCells count="29">
    <mergeCell ref="A8:I8"/>
    <mergeCell ref="A5:I5"/>
    <mergeCell ref="B12:D12"/>
    <mergeCell ref="E16:I16"/>
    <mergeCell ref="E18:I18"/>
    <mergeCell ref="A27:B27"/>
    <mergeCell ref="C27:E27"/>
    <mergeCell ref="F27:I27"/>
    <mergeCell ref="A9:I9"/>
    <mergeCell ref="A25:B25"/>
    <mergeCell ref="C25:E25"/>
    <mergeCell ref="F25:I25"/>
    <mergeCell ref="A26:B26"/>
    <mergeCell ref="C26:E26"/>
    <mergeCell ref="F26:I26"/>
    <mergeCell ref="E20:I20"/>
    <mergeCell ref="A28:B28"/>
    <mergeCell ref="C28:E28"/>
    <mergeCell ref="F28:I28"/>
    <mergeCell ref="A29:B29"/>
    <mergeCell ref="C29:E29"/>
    <mergeCell ref="F29:I29"/>
    <mergeCell ref="A36:I36"/>
    <mergeCell ref="A30:B30"/>
    <mergeCell ref="C30:E30"/>
    <mergeCell ref="F30:I30"/>
    <mergeCell ref="A33:I33"/>
    <mergeCell ref="A34:I34"/>
    <mergeCell ref="A35:I35"/>
  </mergeCells>
  <phoneticPr fontId="1"/>
  <hyperlinks>
    <hyperlink ref="J1" location="目次!A1" display="目次に戻る" xr:uid="{00000000-0004-0000-21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8"/>
  <sheetViews>
    <sheetView view="pageBreakPreview" topLeftCell="A28" zoomScaleNormal="100" zoomScaleSheetLayoutView="100" workbookViewId="0"/>
  </sheetViews>
  <sheetFormatPr defaultRowHeight="14.25"/>
  <cols>
    <col min="1" max="8" width="9" style="339"/>
    <col min="9" max="9" width="9.625" style="339" customWidth="1"/>
    <col min="10" max="10" width="11.875" style="339" bestFit="1" customWidth="1"/>
    <col min="11" max="16384" width="9" style="339"/>
  </cols>
  <sheetData>
    <row r="1" spans="1:10">
      <c r="I1" s="338" t="s">
        <v>627</v>
      </c>
      <c r="J1" s="243" t="s">
        <v>363</v>
      </c>
    </row>
    <row r="5" spans="1:10" ht="24">
      <c r="A5" s="630" t="s">
        <v>637</v>
      </c>
      <c r="B5" s="630"/>
      <c r="C5" s="630"/>
      <c r="D5" s="630"/>
      <c r="E5" s="630"/>
      <c r="F5" s="630"/>
      <c r="G5" s="630"/>
      <c r="H5" s="630"/>
      <c r="I5" s="630"/>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628" t="s">
        <v>711</v>
      </c>
      <c r="B8" s="628"/>
      <c r="C8" s="628"/>
      <c r="D8" s="628"/>
      <c r="E8" s="628"/>
      <c r="F8" s="628"/>
      <c r="G8" s="628"/>
      <c r="H8" s="628"/>
      <c r="I8" s="628"/>
    </row>
    <row r="9" spans="1:10" ht="18" customHeight="1">
      <c r="A9" s="531" t="s">
        <v>638</v>
      </c>
      <c r="B9" s="531"/>
      <c r="C9" s="531"/>
      <c r="D9" s="531"/>
      <c r="E9" s="531"/>
      <c r="F9" s="531"/>
      <c r="G9" s="531"/>
      <c r="H9" s="531"/>
      <c r="I9" s="531"/>
    </row>
    <row r="10" spans="1:10" ht="14.25" customHeight="1">
      <c r="A10" s="336"/>
      <c r="B10" s="67"/>
      <c r="C10" s="67"/>
      <c r="D10" s="67"/>
      <c r="E10" s="67"/>
      <c r="F10" s="67"/>
      <c r="G10" s="67"/>
      <c r="H10" s="67"/>
      <c r="I10" s="67"/>
    </row>
    <row r="12" spans="1:10">
      <c r="B12" s="590" t="s">
        <v>107</v>
      </c>
      <c r="C12" s="590"/>
      <c r="D12" s="590"/>
      <c r="H12" s="90"/>
    </row>
    <row r="15" spans="1:10">
      <c r="J15" s="327"/>
    </row>
    <row r="16" spans="1:10">
      <c r="C16" s="338" t="s">
        <v>186</v>
      </c>
      <c r="D16" s="338"/>
      <c r="E16" s="680"/>
      <c r="F16" s="680"/>
      <c r="G16" s="680"/>
      <c r="H16" s="680"/>
      <c r="I16" s="680"/>
      <c r="J16" s="261"/>
    </row>
    <row r="17" spans="1:10" ht="21" customHeight="1">
      <c r="C17" s="338"/>
      <c r="D17" s="338"/>
      <c r="E17" s="131"/>
      <c r="F17" s="131"/>
      <c r="G17" s="131"/>
      <c r="H17" s="131"/>
      <c r="I17" s="333"/>
      <c r="J17" s="328"/>
    </row>
    <row r="18" spans="1:10">
      <c r="C18" s="338" t="s">
        <v>402</v>
      </c>
      <c r="D18" s="338"/>
      <c r="E18" s="680"/>
      <c r="F18" s="680"/>
      <c r="G18" s="680"/>
      <c r="H18" s="680"/>
      <c r="I18" s="680"/>
      <c r="J18" s="261"/>
    </row>
    <row r="19" spans="1:10" ht="15.75" customHeight="1">
      <c r="C19" s="338"/>
      <c r="D19" s="338"/>
      <c r="E19" s="131"/>
      <c r="F19" s="92"/>
      <c r="G19" s="131"/>
      <c r="H19" s="131"/>
      <c r="I19" s="333"/>
      <c r="J19" s="328"/>
    </row>
    <row r="20" spans="1:10">
      <c r="C20" s="338" t="s">
        <v>629</v>
      </c>
      <c r="D20" s="338"/>
      <c r="E20" s="680"/>
      <c r="F20" s="680"/>
      <c r="G20" s="680"/>
      <c r="H20" s="680"/>
      <c r="I20" s="680"/>
      <c r="J20" s="261"/>
    </row>
    <row r="21" spans="1:10" ht="21" customHeight="1">
      <c r="C21" s="338"/>
      <c r="D21" s="338"/>
      <c r="E21" s="92"/>
      <c r="F21" s="92"/>
      <c r="G21" s="92"/>
      <c r="H21" s="333"/>
      <c r="I21" s="333"/>
      <c r="J21" s="328"/>
    </row>
    <row r="22" spans="1:10">
      <c r="C22" s="338" t="s">
        <v>532</v>
      </c>
      <c r="D22" s="91"/>
      <c r="E22" s="680"/>
      <c r="F22" s="680"/>
      <c r="G22" s="680"/>
      <c r="H22" s="680"/>
      <c r="I22" s="680"/>
      <c r="J22" s="261"/>
    </row>
    <row r="26" spans="1:10">
      <c r="A26" s="83" t="str">
        <f>"　宮城県選挙管理委員会委員長　"&amp;設定シート!$D$13&amp;"　殿"</f>
        <v>　宮城県選挙管理委員会委員長　櫻井　正人　殿</v>
      </c>
    </row>
    <row r="29" spans="1:10">
      <c r="A29" s="574" t="s">
        <v>40</v>
      </c>
      <c r="B29" s="574"/>
      <c r="C29" s="574"/>
      <c r="D29" s="574"/>
      <c r="E29" s="574"/>
      <c r="F29" s="574"/>
      <c r="G29" s="574"/>
      <c r="H29" s="574"/>
      <c r="I29" s="574"/>
    </row>
    <row r="31" spans="1:10" ht="14.25" customHeight="1"/>
    <row r="32" spans="1:10" ht="14.25" customHeight="1">
      <c r="A32" s="142" t="s">
        <v>219</v>
      </c>
      <c r="D32" s="339" t="s">
        <v>5</v>
      </c>
      <c r="F32" s="96" t="s">
        <v>220</v>
      </c>
      <c r="G32" s="92" t="s">
        <v>81</v>
      </c>
    </row>
    <row r="33" spans="1:9" ht="14.25" customHeight="1"/>
    <row r="34" spans="1:9">
      <c r="D34" s="68"/>
      <c r="E34" s="68"/>
      <c r="F34" s="68"/>
      <c r="G34" s="68"/>
    </row>
    <row r="35" spans="1:9">
      <c r="D35" s="68"/>
      <c r="E35" s="68"/>
      <c r="F35" s="68"/>
      <c r="G35" s="68"/>
    </row>
    <row r="36" spans="1:9">
      <c r="A36" s="63" t="s">
        <v>69</v>
      </c>
      <c r="B36" s="46"/>
      <c r="C36" s="46"/>
      <c r="D36" s="46"/>
      <c r="E36" s="46"/>
      <c r="F36" s="46"/>
      <c r="G36" s="46"/>
      <c r="H36" s="46"/>
      <c r="I36" s="46"/>
    </row>
    <row r="37" spans="1:9">
      <c r="A37" s="612" t="s">
        <v>660</v>
      </c>
      <c r="B37" s="612"/>
      <c r="C37" s="612"/>
      <c r="D37" s="612"/>
      <c r="E37" s="612"/>
      <c r="F37" s="612"/>
      <c r="G37" s="612"/>
      <c r="H37" s="612"/>
      <c r="I37" s="612"/>
    </row>
    <row r="38" spans="1:9">
      <c r="A38" s="612" t="s">
        <v>661</v>
      </c>
      <c r="B38" s="612"/>
      <c r="C38" s="612"/>
      <c r="D38" s="612"/>
      <c r="E38" s="612"/>
      <c r="F38" s="612"/>
      <c r="G38" s="612"/>
      <c r="H38" s="612"/>
      <c r="I38" s="612"/>
    </row>
    <row r="39" spans="1:9">
      <c r="A39" s="612" t="s">
        <v>662</v>
      </c>
      <c r="B39" s="612"/>
      <c r="C39" s="612"/>
      <c r="D39" s="612"/>
      <c r="E39" s="612"/>
      <c r="F39" s="612"/>
      <c r="G39" s="612"/>
      <c r="H39" s="612"/>
      <c r="I39" s="612"/>
    </row>
    <row r="40" spans="1:9">
      <c r="A40" s="612" t="s">
        <v>663</v>
      </c>
      <c r="B40" s="612"/>
      <c r="C40" s="612"/>
      <c r="D40" s="612"/>
      <c r="E40" s="612"/>
      <c r="F40" s="612"/>
      <c r="G40" s="612"/>
      <c r="H40" s="612"/>
      <c r="I40" s="612"/>
    </row>
    <row r="41" spans="1:9">
      <c r="B41" s="71"/>
      <c r="C41" s="333"/>
    </row>
    <row r="43" spans="1:9">
      <c r="E43" s="338"/>
      <c r="F43" s="92"/>
    </row>
    <row r="48" spans="1:9">
      <c r="E48" s="338"/>
      <c r="F48" s="68"/>
      <c r="G48" s="68"/>
    </row>
  </sheetData>
  <mergeCells count="13">
    <mergeCell ref="E20:I20"/>
    <mergeCell ref="E16:I16"/>
    <mergeCell ref="E18:I18"/>
    <mergeCell ref="E22:I22"/>
    <mergeCell ref="A5:I5"/>
    <mergeCell ref="A8:I8"/>
    <mergeCell ref="A9:I9"/>
    <mergeCell ref="B12:D12"/>
    <mergeCell ref="A29:I29"/>
    <mergeCell ref="A37:I37"/>
    <mergeCell ref="A38:I38"/>
    <mergeCell ref="A39:I39"/>
    <mergeCell ref="A40:I40"/>
  </mergeCells>
  <phoneticPr fontId="1"/>
  <dataValidations count="1">
    <dataValidation type="list" errorStyle="warning" allowBlank="1" showInputMessage="1" showErrorMessage="1" sqref="F32" xr:uid="{00000000-0002-0000-2200-000000000000}">
      <formula1>"　,１,２"</formula1>
    </dataValidation>
  </dataValidations>
  <hyperlinks>
    <hyperlink ref="J1" location="目次!A1" display="目次に戻る" xr:uid="{00000000-0004-0000-22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8"/>
  <sheetViews>
    <sheetView view="pageBreakPreview" topLeftCell="A24" zoomScaleNormal="100" zoomScaleSheetLayoutView="100" workbookViewId="0"/>
  </sheetViews>
  <sheetFormatPr defaultRowHeight="14.25"/>
  <cols>
    <col min="1" max="8" width="9" style="339"/>
    <col min="9" max="9" width="9.625" style="339" customWidth="1"/>
    <col min="10" max="10" width="11.875" style="339" bestFit="1" customWidth="1"/>
    <col min="11" max="16384" width="9" style="339"/>
  </cols>
  <sheetData>
    <row r="1" spans="1:10">
      <c r="I1" s="338" t="s">
        <v>636</v>
      </c>
      <c r="J1" s="243" t="s">
        <v>363</v>
      </c>
    </row>
    <row r="5" spans="1:10" ht="28.5">
      <c r="A5" s="528" t="s">
        <v>639</v>
      </c>
      <c r="B5" s="528"/>
      <c r="C5" s="528"/>
      <c r="D5" s="528"/>
      <c r="E5" s="528"/>
      <c r="F5" s="528"/>
      <c r="G5" s="528"/>
      <c r="H5" s="528"/>
      <c r="I5" s="528"/>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c r="A8" s="682" t="s">
        <v>642</v>
      </c>
      <c r="B8" s="684"/>
      <c r="C8" s="682" t="s">
        <v>640</v>
      </c>
      <c r="D8" s="683"/>
      <c r="E8" s="684"/>
      <c r="F8" s="682" t="s">
        <v>641</v>
      </c>
      <c r="G8" s="683"/>
      <c r="H8" s="684"/>
      <c r="I8" s="335" t="s">
        <v>61</v>
      </c>
      <c r="J8" s="327"/>
    </row>
    <row r="9" spans="1:10" ht="22.5" customHeight="1">
      <c r="A9" s="682" t="s">
        <v>643</v>
      </c>
      <c r="B9" s="684"/>
      <c r="C9" s="685" t="s">
        <v>650</v>
      </c>
      <c r="D9" s="686"/>
      <c r="E9" s="687"/>
      <c r="F9" s="685" t="s">
        <v>651</v>
      </c>
      <c r="G9" s="686"/>
      <c r="H9" s="687"/>
      <c r="I9" s="367"/>
    </row>
    <row r="10" spans="1:10" ht="22.5" customHeight="1">
      <c r="A10" s="682" t="s">
        <v>644</v>
      </c>
      <c r="B10" s="684"/>
      <c r="C10" s="685" t="s">
        <v>652</v>
      </c>
      <c r="D10" s="686"/>
      <c r="E10" s="687"/>
      <c r="F10" s="685" t="s">
        <v>652</v>
      </c>
      <c r="G10" s="686"/>
      <c r="H10" s="687"/>
      <c r="I10" s="367"/>
    </row>
    <row r="11" spans="1:10" ht="22.5" customHeight="1">
      <c r="A11" s="682" t="s">
        <v>645</v>
      </c>
      <c r="B11" s="684"/>
      <c r="C11" s="685" t="s">
        <v>653</v>
      </c>
      <c r="D11" s="686"/>
      <c r="E11" s="687"/>
      <c r="F11" s="685" t="s">
        <v>654</v>
      </c>
      <c r="G11" s="686"/>
      <c r="H11" s="687"/>
      <c r="I11" s="367"/>
    </row>
    <row r="12" spans="1:10" ht="22.5" customHeight="1">
      <c r="A12" s="682" t="s">
        <v>646</v>
      </c>
      <c r="B12" s="684"/>
      <c r="C12" s="685" t="s">
        <v>655</v>
      </c>
      <c r="D12" s="686"/>
      <c r="E12" s="687"/>
      <c r="F12" s="685" t="s">
        <v>655</v>
      </c>
      <c r="G12" s="686"/>
      <c r="H12" s="687"/>
      <c r="I12" s="367"/>
    </row>
    <row r="13" spans="1:10" ht="22.5" customHeight="1">
      <c r="A13" s="682" t="s">
        <v>647</v>
      </c>
      <c r="B13" s="684"/>
      <c r="C13" s="685" t="s">
        <v>655</v>
      </c>
      <c r="D13" s="686"/>
      <c r="E13" s="687"/>
      <c r="F13" s="685" t="s">
        <v>655</v>
      </c>
      <c r="G13" s="686"/>
      <c r="H13" s="687"/>
      <c r="I13" s="367"/>
    </row>
    <row r="14" spans="1:10" ht="22.5" customHeight="1">
      <c r="A14" s="682" t="s">
        <v>648</v>
      </c>
      <c r="B14" s="684"/>
      <c r="C14" s="685" t="s">
        <v>656</v>
      </c>
      <c r="D14" s="686"/>
      <c r="E14" s="687"/>
      <c r="F14" s="685" t="s">
        <v>656</v>
      </c>
      <c r="G14" s="686"/>
      <c r="H14" s="687"/>
      <c r="I14" s="367"/>
    </row>
    <row r="15" spans="1:10" ht="22.5" customHeight="1">
      <c r="A15" s="682" t="s">
        <v>649</v>
      </c>
      <c r="B15" s="684"/>
      <c r="C15" s="685" t="s">
        <v>657</v>
      </c>
      <c r="D15" s="686"/>
      <c r="E15" s="687"/>
      <c r="F15" s="685" t="s">
        <v>657</v>
      </c>
      <c r="G15" s="686"/>
      <c r="H15" s="687"/>
      <c r="I15" s="367"/>
    </row>
    <row r="16" spans="1:10" ht="30" customHeight="1">
      <c r="A16" s="688" t="s">
        <v>659</v>
      </c>
      <c r="B16" s="689"/>
      <c r="C16" s="685" t="s">
        <v>658</v>
      </c>
      <c r="D16" s="686"/>
      <c r="E16" s="687"/>
      <c r="F16" s="685" t="s">
        <v>658</v>
      </c>
      <c r="G16" s="686"/>
      <c r="H16" s="687"/>
      <c r="I16" s="367"/>
    </row>
    <row r="17" spans="1:10" ht="14.25" customHeight="1">
      <c r="A17" s="67"/>
      <c r="B17" s="67"/>
      <c r="C17" s="67"/>
      <c r="D17" s="67"/>
      <c r="E17" s="67"/>
      <c r="F17" s="67"/>
      <c r="G17" s="67"/>
      <c r="H17" s="67"/>
      <c r="I17" s="67"/>
    </row>
    <row r="18" spans="1:10" ht="14.25" customHeight="1">
      <c r="A18" s="67"/>
      <c r="B18" s="67"/>
      <c r="C18" s="67"/>
      <c r="D18" s="67"/>
      <c r="E18" s="67"/>
      <c r="F18" s="67"/>
      <c r="G18" s="67"/>
      <c r="H18" s="67"/>
      <c r="I18" s="67"/>
    </row>
    <row r="19" spans="1:10" ht="18" customHeight="1">
      <c r="A19" s="628" t="s">
        <v>664</v>
      </c>
      <c r="B19" s="628"/>
      <c r="C19" s="628"/>
      <c r="D19" s="628"/>
      <c r="E19" s="628"/>
      <c r="F19" s="628"/>
      <c r="G19" s="628"/>
      <c r="H19" s="628"/>
      <c r="I19" s="628"/>
    </row>
    <row r="20" spans="1:10" ht="18" customHeight="1">
      <c r="A20" s="336"/>
      <c r="B20" s="67"/>
      <c r="C20" s="67"/>
      <c r="D20" s="67"/>
      <c r="E20" s="67"/>
      <c r="F20" s="67"/>
      <c r="G20" s="67"/>
      <c r="H20" s="67"/>
      <c r="I20" s="67"/>
    </row>
    <row r="22" spans="1:10">
      <c r="B22" s="590" t="s">
        <v>107</v>
      </c>
      <c r="C22" s="590"/>
      <c r="D22" s="590"/>
      <c r="H22" s="90"/>
    </row>
    <row r="25" spans="1:10">
      <c r="J25" s="327"/>
    </row>
    <row r="26" spans="1:10">
      <c r="C26" s="338" t="s">
        <v>629</v>
      </c>
      <c r="D26" s="338"/>
      <c r="E26" s="680"/>
      <c r="F26" s="680"/>
      <c r="G26" s="680"/>
      <c r="H26" s="680"/>
      <c r="I26" s="680"/>
      <c r="J26" s="261"/>
    </row>
    <row r="27" spans="1:10" ht="18.75">
      <c r="C27" s="338"/>
      <c r="D27" s="338"/>
      <c r="E27" s="131"/>
      <c r="F27" s="131"/>
      <c r="G27" s="131"/>
      <c r="H27" s="131"/>
      <c r="I27" s="333"/>
      <c r="J27" s="328"/>
    </row>
    <row r="28" spans="1:10">
      <c r="C28" s="338" t="s">
        <v>186</v>
      </c>
      <c r="D28" s="338"/>
      <c r="E28" s="680"/>
      <c r="F28" s="680"/>
      <c r="G28" s="680"/>
      <c r="H28" s="680"/>
      <c r="I28" s="680"/>
      <c r="J28" s="261"/>
    </row>
    <row r="29" spans="1:10" ht="18.75">
      <c r="C29" s="338"/>
      <c r="D29" s="338"/>
      <c r="E29" s="131"/>
      <c r="F29" s="92"/>
      <c r="G29" s="131"/>
      <c r="H29" s="131"/>
      <c r="I29" s="333"/>
      <c r="J29" s="328"/>
    </row>
    <row r="30" spans="1:10">
      <c r="C30" s="338" t="s">
        <v>532</v>
      </c>
      <c r="D30" s="91"/>
      <c r="E30" s="680"/>
      <c r="F30" s="680"/>
      <c r="G30" s="680"/>
      <c r="H30" s="680"/>
      <c r="I30" s="680"/>
      <c r="J30" s="261"/>
    </row>
    <row r="31" spans="1:10">
      <c r="D31" s="91"/>
      <c r="E31" s="260"/>
      <c r="F31" s="260"/>
      <c r="G31" s="260"/>
      <c r="H31" s="260"/>
      <c r="I31" s="260"/>
      <c r="J31" s="260"/>
    </row>
    <row r="32" spans="1:10">
      <c r="D32" s="91"/>
      <c r="E32" s="260"/>
      <c r="F32" s="260"/>
      <c r="G32" s="260"/>
      <c r="H32" s="260"/>
      <c r="I32" s="260"/>
      <c r="J32" s="260"/>
    </row>
    <row r="33" spans="1:10">
      <c r="A33" s="83" t="str">
        <f>"　宮城県選挙管理委員会委員長　"&amp;設定シート!$D$13&amp;"　殿"</f>
        <v>　宮城県選挙管理委員会委員長　櫻井　正人　殿</v>
      </c>
      <c r="J33" s="327"/>
    </row>
    <row r="34" spans="1:10">
      <c r="J34" s="327"/>
    </row>
    <row r="35" spans="1:10">
      <c r="D35" s="68"/>
      <c r="E35" s="68"/>
      <c r="F35" s="68"/>
      <c r="G35" s="68"/>
    </row>
    <row r="36" spans="1:10">
      <c r="A36" s="63" t="s">
        <v>69</v>
      </c>
      <c r="B36" s="46"/>
      <c r="C36" s="46"/>
      <c r="D36" s="46"/>
      <c r="E36" s="46"/>
      <c r="F36" s="46"/>
      <c r="G36" s="46"/>
      <c r="H36" s="46"/>
      <c r="I36" s="46"/>
    </row>
    <row r="37" spans="1:10">
      <c r="A37" s="612" t="s">
        <v>660</v>
      </c>
      <c r="B37" s="612"/>
      <c r="C37" s="612"/>
      <c r="D37" s="612"/>
      <c r="E37" s="612"/>
      <c r="F37" s="612"/>
      <c r="G37" s="612"/>
      <c r="H37" s="612"/>
      <c r="I37" s="612"/>
    </row>
    <row r="38" spans="1:10">
      <c r="A38" s="612" t="s">
        <v>661</v>
      </c>
      <c r="B38" s="612"/>
      <c r="C38" s="612"/>
      <c r="D38" s="612"/>
      <c r="E38" s="612"/>
      <c r="F38" s="612"/>
      <c r="G38" s="612"/>
      <c r="H38" s="612"/>
      <c r="I38" s="612"/>
    </row>
    <row r="39" spans="1:10">
      <c r="A39" s="612" t="s">
        <v>662</v>
      </c>
      <c r="B39" s="612"/>
      <c r="C39" s="612"/>
      <c r="D39" s="612"/>
      <c r="E39" s="612"/>
      <c r="F39" s="612"/>
      <c r="G39" s="612"/>
      <c r="H39" s="612"/>
      <c r="I39" s="612"/>
    </row>
    <row r="40" spans="1:10">
      <c r="A40" s="612" t="s">
        <v>663</v>
      </c>
      <c r="B40" s="612"/>
      <c r="C40" s="612"/>
      <c r="D40" s="612"/>
      <c r="E40" s="612"/>
      <c r="F40" s="612"/>
      <c r="G40" s="612"/>
      <c r="H40" s="612"/>
      <c r="I40" s="612"/>
    </row>
    <row r="41" spans="1:10">
      <c r="B41" s="71"/>
      <c r="C41" s="333"/>
    </row>
    <row r="43" spans="1:10">
      <c r="E43" s="338"/>
      <c r="F43" s="92"/>
    </row>
    <row r="48" spans="1:10">
      <c r="E48" s="338"/>
      <c r="F48" s="68"/>
      <c r="G48" s="68"/>
    </row>
  </sheetData>
  <mergeCells count="37">
    <mergeCell ref="A5:I5"/>
    <mergeCell ref="B22:D22"/>
    <mergeCell ref="E26:I26"/>
    <mergeCell ref="C12:E12"/>
    <mergeCell ref="F12:H12"/>
    <mergeCell ref="C13:E13"/>
    <mergeCell ref="F13:H13"/>
    <mergeCell ref="E30:I30"/>
    <mergeCell ref="A8:B8"/>
    <mergeCell ref="C8:E8"/>
    <mergeCell ref="A9:B9"/>
    <mergeCell ref="C9:E9"/>
    <mergeCell ref="C11:E11"/>
    <mergeCell ref="F11:H11"/>
    <mergeCell ref="A19:I19"/>
    <mergeCell ref="C14:E14"/>
    <mergeCell ref="F14:H14"/>
    <mergeCell ref="C15:E15"/>
    <mergeCell ref="F15:H15"/>
    <mergeCell ref="C16:E16"/>
    <mergeCell ref="F16:H16"/>
    <mergeCell ref="A37:I37"/>
    <mergeCell ref="A38:I38"/>
    <mergeCell ref="A39:I39"/>
    <mergeCell ref="A40:I40"/>
    <mergeCell ref="F8:H8"/>
    <mergeCell ref="F9:H9"/>
    <mergeCell ref="A10:B10"/>
    <mergeCell ref="C10:E10"/>
    <mergeCell ref="F10:H10"/>
    <mergeCell ref="A11:B11"/>
    <mergeCell ref="A15:B15"/>
    <mergeCell ref="A16:B16"/>
    <mergeCell ref="A12:B12"/>
    <mergeCell ref="A14:B14"/>
    <mergeCell ref="A13:B13"/>
    <mergeCell ref="E28:I28"/>
  </mergeCells>
  <phoneticPr fontId="1"/>
  <hyperlinks>
    <hyperlink ref="J1" location="目次!A1" display="目次に戻る" xr:uid="{00000000-0004-0000-23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CCFF99"/>
  </sheetPr>
  <dimension ref="A1:O35"/>
  <sheetViews>
    <sheetView view="pageBreakPreview" topLeftCell="A15" zoomScaleNormal="100" zoomScaleSheetLayoutView="100" workbookViewId="0"/>
  </sheetViews>
  <sheetFormatPr defaultColWidth="5.875" defaultRowHeight="14.25"/>
  <cols>
    <col min="1" max="13" width="5.875" style="48" customWidth="1"/>
    <col min="14" max="14" width="10.625" style="48" customWidth="1"/>
    <col min="15" max="15" width="11.875" style="48" bestFit="1" customWidth="1"/>
    <col min="16" max="16384" width="5.875" style="48"/>
  </cols>
  <sheetData>
    <row r="1" spans="1:15">
      <c r="N1" s="66" t="s">
        <v>358</v>
      </c>
      <c r="O1" s="243" t="s">
        <v>363</v>
      </c>
    </row>
    <row r="4" spans="1:15" ht="17.25">
      <c r="K4" s="212"/>
    </row>
    <row r="5" spans="1:15" ht="24">
      <c r="A5" s="630" t="s">
        <v>672</v>
      </c>
      <c r="B5" s="630"/>
      <c r="C5" s="630"/>
      <c r="D5" s="630"/>
      <c r="E5" s="630"/>
      <c r="F5" s="630"/>
      <c r="G5" s="630"/>
      <c r="H5" s="630"/>
      <c r="I5" s="630"/>
      <c r="J5" s="630"/>
      <c r="K5" s="630"/>
      <c r="L5" s="630"/>
      <c r="M5" s="630"/>
      <c r="N5" s="630"/>
    </row>
    <row r="6" spans="1:15" ht="17.25">
      <c r="A6" s="215"/>
      <c r="B6" s="215"/>
      <c r="C6" s="215"/>
      <c r="D6" s="215"/>
      <c r="E6" s="215"/>
      <c r="F6" s="215"/>
      <c r="G6" s="215"/>
      <c r="H6" s="213"/>
      <c r="I6" s="213"/>
      <c r="J6" s="213"/>
      <c r="K6" s="214"/>
      <c r="L6" s="214"/>
      <c r="M6" s="214"/>
      <c r="N6" s="214"/>
    </row>
    <row r="8" spans="1:15" ht="33.75" customHeight="1">
      <c r="B8" s="691" t="s">
        <v>375</v>
      </c>
      <c r="C8" s="691"/>
      <c r="E8" s="529">
        <f>入力シート①!C12</f>
        <v>0</v>
      </c>
      <c r="F8" s="529"/>
      <c r="G8" s="529"/>
      <c r="H8" s="529"/>
      <c r="I8" s="529"/>
      <c r="J8" s="529"/>
      <c r="K8" s="529"/>
    </row>
    <row r="9" spans="1:15" ht="33.75" customHeight="1">
      <c r="B9" s="525" t="s">
        <v>283</v>
      </c>
      <c r="C9" s="525"/>
      <c r="E9" s="690" t="s">
        <v>376</v>
      </c>
      <c r="F9" s="690"/>
      <c r="G9" s="690"/>
      <c r="H9" s="690"/>
      <c r="I9" s="690"/>
      <c r="J9" s="690"/>
      <c r="K9" s="690"/>
      <c r="L9" s="690"/>
      <c r="M9" s="690"/>
      <c r="N9" s="690"/>
    </row>
    <row r="10" spans="1:15">
      <c r="B10" s="66"/>
      <c r="C10" s="66"/>
    </row>
    <row r="11" spans="1:15" ht="14.25" customHeight="1"/>
    <row r="12" spans="1:15">
      <c r="A12" s="693" t="str">
        <f>"　上記のとおり"&amp;設定シート!$F$6&amp;"執行の宮城県議会議員選挙において候補者たることを"</f>
        <v>　上記のとおり令和8年4月5日執行の宮城県議会議員選挙において候補者たることを</v>
      </c>
      <c r="B12" s="693"/>
      <c r="C12" s="693"/>
      <c r="D12" s="693"/>
      <c r="E12" s="693"/>
      <c r="F12" s="693"/>
      <c r="G12" s="693"/>
      <c r="H12" s="693"/>
      <c r="I12" s="693"/>
      <c r="J12" s="693"/>
      <c r="K12" s="693"/>
      <c r="L12" s="693"/>
      <c r="M12" s="693"/>
      <c r="N12" s="693"/>
      <c r="O12" s="93"/>
    </row>
    <row r="13" spans="1:15">
      <c r="A13" s="48" t="s">
        <v>665</v>
      </c>
      <c r="B13" s="250"/>
      <c r="C13" s="250"/>
    </row>
    <row r="14" spans="1:15" ht="14.25" customHeight="1"/>
    <row r="15" spans="1:15" ht="14.25" customHeight="1">
      <c r="H15" s="69"/>
      <c r="K15" s="69"/>
    </row>
    <row r="16" spans="1:15" ht="14.25" customHeight="1">
      <c r="H16" s="69"/>
    </row>
    <row r="19" spans="1:14">
      <c r="B19" s="478">
        <f>設定シート!D7</f>
        <v>46108</v>
      </c>
      <c r="C19" s="478"/>
      <c r="D19" s="478"/>
      <c r="E19" s="478"/>
    </row>
    <row r="20" spans="1:14">
      <c r="B20" s="71"/>
      <c r="C20" s="62"/>
      <c r="D20" s="62"/>
      <c r="J20" s="158"/>
      <c r="K20" s="158"/>
    </row>
    <row r="21" spans="1:14">
      <c r="B21" s="71"/>
      <c r="C21" s="62"/>
      <c r="E21" s="72" t="s">
        <v>674</v>
      </c>
      <c r="F21" s="72"/>
      <c r="G21" s="62"/>
      <c r="I21" s="340"/>
      <c r="J21" s="340"/>
      <c r="K21" s="340"/>
      <c r="L21" s="116"/>
      <c r="M21" s="116"/>
      <c r="N21" s="116"/>
    </row>
    <row r="22" spans="1:14">
      <c r="B22" s="71"/>
      <c r="C22" s="62"/>
      <c r="D22" s="62"/>
      <c r="E22" s="61"/>
      <c r="F22" s="72"/>
    </row>
    <row r="23" spans="1:14" ht="17.25">
      <c r="B23" s="71"/>
      <c r="C23" s="62"/>
      <c r="D23" s="62"/>
      <c r="E23" s="47" t="s">
        <v>17</v>
      </c>
      <c r="F23" s="72"/>
      <c r="G23" s="692">
        <f>入力シート①!C12</f>
        <v>0</v>
      </c>
      <c r="H23" s="692"/>
      <c r="I23" s="692"/>
      <c r="J23" s="692"/>
      <c r="K23" s="692"/>
      <c r="L23" s="692"/>
      <c r="M23" s="692"/>
    </row>
    <row r="24" spans="1:14">
      <c r="B24" s="71"/>
      <c r="C24" s="62"/>
      <c r="D24" s="62"/>
    </row>
    <row r="25" spans="1:14">
      <c r="B25" s="71"/>
      <c r="C25" s="62"/>
      <c r="D25" s="62"/>
    </row>
    <row r="26" spans="1:14">
      <c r="B26" s="71"/>
      <c r="C26" s="62"/>
      <c r="D26" s="62"/>
    </row>
    <row r="27" spans="1:14">
      <c r="A27" s="694" t="s">
        <v>673</v>
      </c>
      <c r="B27" s="694"/>
      <c r="C27" s="694"/>
      <c r="D27" s="694"/>
      <c r="E27" s="694"/>
      <c r="F27" s="694"/>
      <c r="G27" s="694"/>
      <c r="H27" s="250"/>
      <c r="I27" s="75" t="s">
        <v>8</v>
      </c>
      <c r="J27" s="46"/>
      <c r="K27" s="498" t="str">
        <f>入力シート①!G6</f>
        <v>佐々木　佳代</v>
      </c>
      <c r="L27" s="498"/>
      <c r="M27" s="498"/>
      <c r="N27" s="78" t="s">
        <v>20</v>
      </c>
    </row>
    <row r="28" spans="1:14">
      <c r="C28" s="66"/>
      <c r="E28" s="116"/>
      <c r="F28" s="116"/>
      <c r="G28" s="116"/>
      <c r="H28" s="116"/>
      <c r="I28" s="116"/>
    </row>
    <row r="29" spans="1:14">
      <c r="B29" s="71"/>
      <c r="C29" s="62"/>
      <c r="D29" s="62"/>
    </row>
    <row r="30" spans="1:14" ht="15.75" customHeight="1">
      <c r="A30" s="48" t="s">
        <v>69</v>
      </c>
      <c r="D30" s="76"/>
      <c r="E30" s="76"/>
      <c r="F30" s="72"/>
      <c r="G30" s="76"/>
      <c r="I30" s="74"/>
      <c r="J30" s="74"/>
      <c r="K30" s="77"/>
      <c r="L30" s="77"/>
    </row>
    <row r="31" spans="1:14">
      <c r="A31" s="469" t="s">
        <v>284</v>
      </c>
      <c r="B31" s="469"/>
      <c r="C31" s="469"/>
      <c r="D31" s="469"/>
      <c r="E31" s="469"/>
      <c r="F31" s="469"/>
      <c r="G31" s="469"/>
      <c r="H31" s="469"/>
      <c r="I31" s="469"/>
      <c r="J31" s="469"/>
      <c r="K31" s="469"/>
      <c r="L31" s="469"/>
      <c r="M31" s="469"/>
      <c r="N31" s="469"/>
    </row>
    <row r="32" spans="1:14">
      <c r="A32" s="469" t="s">
        <v>373</v>
      </c>
      <c r="B32" s="469"/>
      <c r="C32" s="469"/>
      <c r="D32" s="469"/>
      <c r="E32" s="469"/>
      <c r="F32" s="469"/>
      <c r="G32" s="469"/>
      <c r="H32" s="469"/>
      <c r="I32" s="469"/>
      <c r="J32" s="469"/>
      <c r="K32" s="469"/>
      <c r="L32" s="469"/>
      <c r="M32" s="469"/>
      <c r="N32" s="469"/>
    </row>
    <row r="33" spans="1:14">
      <c r="A33" s="469" t="s">
        <v>372</v>
      </c>
      <c r="B33" s="469"/>
      <c r="C33" s="469"/>
      <c r="D33" s="469"/>
      <c r="E33" s="469"/>
      <c r="F33" s="469"/>
      <c r="G33" s="469"/>
      <c r="H33" s="469"/>
      <c r="I33" s="469"/>
      <c r="J33" s="469"/>
      <c r="K33" s="469"/>
      <c r="L33" s="469"/>
      <c r="M33" s="469"/>
      <c r="N33" s="469"/>
    </row>
    <row r="34" spans="1:14">
      <c r="A34" s="469" t="s">
        <v>193</v>
      </c>
      <c r="B34" s="469"/>
      <c r="C34" s="469"/>
      <c r="D34" s="469"/>
      <c r="E34" s="469"/>
      <c r="F34" s="469"/>
      <c r="G34" s="469"/>
      <c r="H34" s="469"/>
      <c r="I34" s="469"/>
      <c r="J34" s="469"/>
      <c r="K34" s="469"/>
      <c r="L34" s="469"/>
      <c r="M34" s="469"/>
      <c r="N34" s="469"/>
    </row>
    <row r="35" spans="1:14">
      <c r="A35" s="79"/>
    </row>
  </sheetData>
  <mergeCells count="14">
    <mergeCell ref="A5:N5"/>
    <mergeCell ref="K27:M27"/>
    <mergeCell ref="B8:C8"/>
    <mergeCell ref="E8:K8"/>
    <mergeCell ref="B19:E19"/>
    <mergeCell ref="G23:M23"/>
    <mergeCell ref="A12:N12"/>
    <mergeCell ref="A27:G27"/>
    <mergeCell ref="A31:N31"/>
    <mergeCell ref="A32:N32"/>
    <mergeCell ref="A33:N33"/>
    <mergeCell ref="A34:N34"/>
    <mergeCell ref="B9:C9"/>
    <mergeCell ref="E9:N9"/>
  </mergeCells>
  <phoneticPr fontId="1"/>
  <hyperlinks>
    <hyperlink ref="O1" location="目次!A1" display="目次に戻る" xr:uid="{00000000-0004-0000-2400-000000000000}"/>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CCFF99"/>
  </sheetPr>
  <dimension ref="A1:O39"/>
  <sheetViews>
    <sheetView view="pageBreakPreview" topLeftCell="A28" zoomScaleNormal="100" zoomScaleSheetLayoutView="100" workbookViewId="0"/>
  </sheetViews>
  <sheetFormatPr defaultColWidth="5.875" defaultRowHeight="14.25"/>
  <cols>
    <col min="1" max="4" width="6.125" style="48" customWidth="1"/>
    <col min="5" max="14" width="5.875" style="48" customWidth="1"/>
    <col min="15" max="15" width="11.875" style="48" bestFit="1" customWidth="1"/>
    <col min="16" max="16384" width="5.875" style="48"/>
  </cols>
  <sheetData>
    <row r="1" spans="1:15">
      <c r="N1" s="47" t="s">
        <v>358</v>
      </c>
      <c r="O1" s="243" t="s">
        <v>363</v>
      </c>
    </row>
    <row r="3" spans="1:15" ht="28.5">
      <c r="A3" s="528" t="s">
        <v>396</v>
      </c>
      <c r="B3" s="528"/>
      <c r="C3" s="528"/>
      <c r="D3" s="528"/>
      <c r="E3" s="528"/>
      <c r="F3" s="528"/>
      <c r="G3" s="528"/>
      <c r="H3" s="528"/>
      <c r="I3" s="528"/>
      <c r="J3" s="528"/>
      <c r="K3" s="528"/>
      <c r="L3" s="528"/>
      <c r="M3" s="528"/>
      <c r="N3" s="528"/>
    </row>
    <row r="4" spans="1:15">
      <c r="E4" s="89"/>
      <c r="F4" s="89"/>
      <c r="G4" s="89"/>
      <c r="H4" s="89"/>
      <c r="I4" s="89"/>
      <c r="J4" s="89"/>
    </row>
    <row r="5" spans="1:15" ht="28.5" customHeight="1">
      <c r="A5" s="701" t="s">
        <v>52</v>
      </c>
      <c r="B5" s="553" t="s">
        <v>23</v>
      </c>
      <c r="C5" s="554"/>
      <c r="D5" s="555"/>
      <c r="E5" s="559">
        <f>入力シート①!C64</f>
        <v>0</v>
      </c>
      <c r="F5" s="560"/>
      <c r="G5" s="560"/>
      <c r="H5" s="560"/>
      <c r="I5" s="560"/>
      <c r="J5" s="560"/>
      <c r="K5" s="560"/>
      <c r="L5" s="560"/>
      <c r="M5" s="560"/>
      <c r="N5" s="561"/>
    </row>
    <row r="6" spans="1:15" ht="28.5" customHeight="1">
      <c r="A6" s="702"/>
      <c r="B6" s="565" t="s">
        <v>22</v>
      </c>
      <c r="C6" s="566"/>
      <c r="D6" s="567"/>
      <c r="E6" s="562">
        <f>入力シート①!C66</f>
        <v>0</v>
      </c>
      <c r="F6" s="563"/>
      <c r="G6" s="563"/>
      <c r="H6" s="563"/>
      <c r="I6" s="563"/>
      <c r="J6" s="563"/>
      <c r="K6" s="563"/>
      <c r="L6" s="563"/>
      <c r="M6" s="563"/>
      <c r="N6" s="564"/>
    </row>
    <row r="7" spans="1:15" ht="28.5" customHeight="1">
      <c r="A7" s="702"/>
      <c r="B7" s="568"/>
      <c r="C7" s="569"/>
      <c r="D7" s="570"/>
      <c r="E7" s="84"/>
      <c r="F7" s="85"/>
      <c r="G7" s="85"/>
      <c r="H7" s="86" t="s">
        <v>45</v>
      </c>
      <c r="I7" s="86"/>
      <c r="J7" s="571">
        <f>入力シート①!C67</f>
        <v>0</v>
      </c>
      <c r="K7" s="572"/>
      <c r="L7" s="572"/>
      <c r="M7" s="572"/>
      <c r="N7" s="573"/>
    </row>
    <row r="8" spans="1:15" ht="28.5" customHeight="1">
      <c r="A8" s="702"/>
      <c r="B8" s="553" t="s">
        <v>16</v>
      </c>
      <c r="C8" s="554"/>
      <c r="D8" s="555"/>
      <c r="E8" s="559">
        <f>入力シート①!C68</f>
        <v>0</v>
      </c>
      <c r="F8" s="560"/>
      <c r="G8" s="560"/>
      <c r="H8" s="560"/>
      <c r="I8" s="560"/>
      <c r="J8" s="560"/>
      <c r="K8" s="560"/>
      <c r="L8" s="560"/>
      <c r="M8" s="560"/>
      <c r="N8" s="561"/>
    </row>
    <row r="9" spans="1:15" ht="28.5" customHeight="1">
      <c r="A9" s="703"/>
      <c r="B9" s="553" t="s">
        <v>10</v>
      </c>
      <c r="C9" s="554"/>
      <c r="D9" s="555"/>
      <c r="E9" s="704">
        <f>入力シート①!C65</f>
        <v>0</v>
      </c>
      <c r="F9" s="560"/>
      <c r="G9" s="560"/>
      <c r="H9" s="560"/>
      <c r="I9" s="560"/>
      <c r="J9" s="560"/>
      <c r="K9" s="560"/>
      <c r="L9" s="560"/>
      <c r="M9" s="560"/>
      <c r="N9" s="561"/>
    </row>
    <row r="10" spans="1:15" ht="28.5" customHeight="1">
      <c r="A10" s="698" t="s">
        <v>375</v>
      </c>
      <c r="B10" s="699"/>
      <c r="C10" s="699"/>
      <c r="D10" s="700"/>
      <c r="E10" s="559">
        <f>入力シート①!C12</f>
        <v>0</v>
      </c>
      <c r="F10" s="560"/>
      <c r="G10" s="560"/>
      <c r="H10" s="560"/>
      <c r="I10" s="560"/>
      <c r="J10" s="560"/>
      <c r="K10" s="560"/>
      <c r="L10" s="560"/>
      <c r="M10" s="560"/>
      <c r="N10" s="561"/>
    </row>
    <row r="11" spans="1:15" ht="28.5" customHeight="1">
      <c r="A11" s="553" t="s">
        <v>91</v>
      </c>
      <c r="B11" s="554"/>
      <c r="C11" s="554"/>
      <c r="D11" s="555"/>
      <c r="E11" s="559">
        <f>入力シート①!C47</f>
        <v>0</v>
      </c>
      <c r="F11" s="560"/>
      <c r="G11" s="560"/>
      <c r="H11" s="560"/>
      <c r="I11" s="560"/>
      <c r="J11" s="560"/>
      <c r="K11" s="560"/>
      <c r="L11" s="560"/>
      <c r="M11" s="560"/>
      <c r="N11" s="561"/>
    </row>
    <row r="12" spans="1:15" ht="28.5" customHeight="1">
      <c r="A12" s="553" t="s">
        <v>397</v>
      </c>
      <c r="B12" s="554"/>
      <c r="C12" s="554"/>
      <c r="D12" s="555"/>
      <c r="E12" s="695"/>
      <c r="F12" s="696"/>
      <c r="G12" s="696"/>
      <c r="H12" s="696"/>
      <c r="I12" s="696"/>
      <c r="J12" s="696"/>
      <c r="K12" s="696"/>
      <c r="L12" s="696"/>
      <c r="M12" s="696"/>
      <c r="N12" s="697"/>
    </row>
    <row r="13" spans="1:15" ht="28.5" customHeight="1">
      <c r="A13" s="553" t="s">
        <v>398</v>
      </c>
      <c r="B13" s="554"/>
      <c r="C13" s="554"/>
      <c r="D13" s="555"/>
      <c r="E13" s="559">
        <f>入力シート①!C69</f>
        <v>0</v>
      </c>
      <c r="F13" s="560"/>
      <c r="G13" s="560"/>
      <c r="H13" s="560"/>
      <c r="I13" s="560"/>
      <c r="J13" s="560"/>
      <c r="K13" s="560"/>
      <c r="L13" s="560"/>
      <c r="M13" s="560"/>
      <c r="N13" s="561"/>
    </row>
    <row r="14" spans="1:15" ht="28.5" customHeight="1">
      <c r="A14" s="553" t="s">
        <v>399</v>
      </c>
      <c r="B14" s="554"/>
      <c r="C14" s="554"/>
      <c r="D14" s="555"/>
      <c r="E14" s="556">
        <f>入力シート①!C63</f>
        <v>0</v>
      </c>
      <c r="F14" s="557"/>
      <c r="G14" s="557"/>
      <c r="H14" s="557"/>
      <c r="I14" s="557"/>
      <c r="J14" s="557"/>
      <c r="K14" s="557"/>
      <c r="L14" s="557"/>
      <c r="M14" s="557"/>
      <c r="N14" s="558"/>
    </row>
    <row r="16" spans="1:15">
      <c r="A16" s="48" t="s">
        <v>400</v>
      </c>
    </row>
    <row r="18" spans="1:14">
      <c r="A18" s="594">
        <f>入力シート①!C62</f>
        <v>0</v>
      </c>
      <c r="B18" s="594"/>
      <c r="C18" s="594"/>
      <c r="D18" s="594"/>
    </row>
    <row r="20" spans="1:14" ht="14.25" customHeight="1">
      <c r="D20" s="48" t="s">
        <v>401</v>
      </c>
      <c r="G20" s="116"/>
      <c r="H20" s="116"/>
      <c r="I20" s="116"/>
      <c r="J20" s="116"/>
      <c r="K20" s="116"/>
      <c r="L20" s="116"/>
      <c r="M20" s="116"/>
      <c r="N20" s="116"/>
    </row>
    <row r="21" spans="1:14" ht="14.25" customHeight="1"/>
    <row r="22" spans="1:14" ht="14.25" customHeight="1">
      <c r="E22" s="48" t="s">
        <v>22</v>
      </c>
      <c r="G22" s="522">
        <f>入力シート①!C66</f>
        <v>0</v>
      </c>
      <c r="H22" s="522"/>
      <c r="I22" s="522"/>
      <c r="J22" s="522"/>
      <c r="K22" s="522"/>
      <c r="L22" s="522"/>
      <c r="M22" s="522"/>
      <c r="N22" s="522"/>
    </row>
    <row r="23" spans="1:14" ht="14.25" customHeight="1"/>
    <row r="24" spans="1:14" ht="14.25" customHeight="1">
      <c r="E24" s="48" t="s">
        <v>402</v>
      </c>
      <c r="G24" s="93">
        <f>入力シート①!C67</f>
        <v>0</v>
      </c>
    </row>
    <row r="26" spans="1:14" ht="18.75" customHeight="1">
      <c r="E26" s="48" t="s">
        <v>23</v>
      </c>
      <c r="G26" s="522">
        <f>入力シート①!C64</f>
        <v>0</v>
      </c>
      <c r="H26" s="522"/>
      <c r="I26" s="522"/>
      <c r="J26" s="522"/>
      <c r="K26" s="522"/>
      <c r="L26" s="522"/>
      <c r="M26" s="522"/>
      <c r="N26" s="522"/>
    </row>
    <row r="27" spans="1:14" ht="18.75" customHeight="1">
      <c r="G27" s="116"/>
      <c r="H27" s="116"/>
      <c r="I27" s="116"/>
      <c r="J27" s="116"/>
      <c r="K27" s="116"/>
      <c r="L27" s="116"/>
      <c r="M27" s="116"/>
      <c r="N27" s="116"/>
    </row>
    <row r="29" spans="1:14">
      <c r="A29" s="83" t="str">
        <f>"　宮城県選挙管理委員会委員長　"&amp;設定シート!D13&amp;"　殿"</f>
        <v>　宮城県選挙管理委員会委員長　櫻井　正人　殿</v>
      </c>
      <c r="H29" s="68"/>
    </row>
    <row r="30" spans="1:14" ht="14.25" customHeight="1">
      <c r="A30" s="98"/>
      <c r="B30" s="99"/>
      <c r="C30" s="99"/>
      <c r="D30" s="99"/>
      <c r="E30" s="100"/>
      <c r="F30" s="100"/>
      <c r="G30" s="100"/>
      <c r="H30" s="100"/>
      <c r="I30" s="100"/>
      <c r="J30" s="100"/>
      <c r="K30" s="100"/>
      <c r="L30" s="100"/>
      <c r="M30" s="100"/>
      <c r="N30" s="100"/>
    </row>
    <row r="31" spans="1:14" ht="14.25" customHeight="1">
      <c r="A31" s="63" t="s">
        <v>69</v>
      </c>
      <c r="B31" s="99"/>
      <c r="C31" s="99"/>
      <c r="D31" s="99"/>
      <c r="E31" s="100"/>
      <c r="F31" s="100"/>
      <c r="G31" s="100"/>
      <c r="H31" s="100"/>
      <c r="I31" s="100"/>
      <c r="J31" s="100"/>
      <c r="K31" s="100"/>
      <c r="L31" s="100"/>
      <c r="M31" s="100"/>
      <c r="N31" s="100"/>
    </row>
    <row r="32" spans="1:14">
      <c r="A32" s="612" t="s">
        <v>403</v>
      </c>
      <c r="B32" s="612"/>
      <c r="C32" s="612"/>
      <c r="D32" s="612"/>
      <c r="E32" s="612"/>
      <c r="F32" s="612"/>
      <c r="G32" s="612"/>
      <c r="H32" s="612"/>
      <c r="I32" s="612"/>
      <c r="J32" s="612"/>
      <c r="K32" s="612"/>
      <c r="L32" s="612"/>
      <c r="M32" s="612"/>
      <c r="N32" s="612"/>
    </row>
    <row r="33" spans="1:14">
      <c r="A33" s="612" t="s">
        <v>404</v>
      </c>
      <c r="B33" s="612"/>
      <c r="C33" s="612"/>
      <c r="D33" s="612"/>
      <c r="E33" s="612"/>
      <c r="F33" s="612"/>
      <c r="G33" s="612"/>
      <c r="H33" s="612"/>
      <c r="I33" s="612"/>
      <c r="J33" s="612"/>
      <c r="K33" s="612"/>
      <c r="L33" s="612"/>
      <c r="M33" s="612"/>
      <c r="N33" s="612"/>
    </row>
    <row r="34" spans="1:14">
      <c r="A34" s="612" t="s">
        <v>405</v>
      </c>
      <c r="B34" s="612"/>
      <c r="C34" s="612"/>
      <c r="D34" s="612"/>
      <c r="E34" s="612"/>
      <c r="F34" s="612"/>
      <c r="G34" s="612"/>
      <c r="H34" s="612"/>
      <c r="I34" s="612"/>
      <c r="J34" s="612"/>
      <c r="K34" s="612"/>
      <c r="L34" s="612"/>
      <c r="M34" s="612"/>
      <c r="N34" s="612"/>
    </row>
    <row r="35" spans="1:14">
      <c r="A35" s="612" t="s">
        <v>406</v>
      </c>
      <c r="B35" s="612"/>
      <c r="C35" s="612"/>
      <c r="D35" s="612"/>
      <c r="E35" s="612"/>
      <c r="F35" s="612"/>
      <c r="G35" s="612"/>
      <c r="H35" s="612"/>
      <c r="I35" s="612"/>
      <c r="J35" s="612"/>
      <c r="K35" s="612"/>
      <c r="L35" s="612"/>
      <c r="M35" s="612"/>
      <c r="N35" s="612"/>
    </row>
    <row r="36" spans="1:14">
      <c r="A36" s="612" t="s">
        <v>407</v>
      </c>
      <c r="B36" s="612"/>
      <c r="C36" s="612"/>
      <c r="D36" s="612"/>
      <c r="E36" s="612"/>
      <c r="F36" s="612"/>
      <c r="G36" s="612"/>
      <c r="H36" s="612"/>
      <c r="I36" s="612"/>
      <c r="J36" s="612"/>
      <c r="K36" s="612"/>
      <c r="L36" s="612"/>
      <c r="M36" s="612"/>
      <c r="N36" s="612"/>
    </row>
    <row r="37" spans="1:14">
      <c r="A37" s="612" t="s">
        <v>408</v>
      </c>
      <c r="B37" s="612"/>
      <c r="C37" s="612"/>
      <c r="D37" s="612"/>
      <c r="E37" s="612"/>
      <c r="F37" s="612"/>
      <c r="G37" s="612"/>
      <c r="H37" s="612"/>
      <c r="I37" s="612"/>
      <c r="J37" s="612"/>
      <c r="K37" s="612"/>
      <c r="L37" s="612"/>
      <c r="M37" s="612"/>
      <c r="N37" s="612"/>
    </row>
    <row r="38" spans="1:14">
      <c r="A38" s="612" t="s">
        <v>409</v>
      </c>
      <c r="B38" s="612"/>
      <c r="C38" s="612"/>
      <c r="D38" s="612"/>
      <c r="E38" s="612"/>
      <c r="F38" s="612"/>
      <c r="G38" s="612"/>
      <c r="H38" s="612"/>
      <c r="I38" s="612"/>
      <c r="J38" s="612"/>
      <c r="K38" s="612"/>
      <c r="L38" s="612"/>
      <c r="M38" s="612"/>
      <c r="N38" s="612"/>
    </row>
    <row r="39" spans="1:14">
      <c r="A39" s="612" t="s">
        <v>410</v>
      </c>
      <c r="B39" s="612"/>
      <c r="C39" s="612"/>
      <c r="D39" s="612"/>
      <c r="E39" s="612"/>
      <c r="F39" s="612"/>
      <c r="G39" s="612"/>
      <c r="H39" s="612"/>
      <c r="I39" s="612"/>
      <c r="J39" s="612"/>
      <c r="K39" s="612"/>
      <c r="L39" s="612"/>
      <c r="M39" s="612"/>
      <c r="N39" s="612"/>
    </row>
  </sheetData>
  <mergeCells count="33">
    <mergeCell ref="A3:N3"/>
    <mergeCell ref="A5:A9"/>
    <mergeCell ref="B5:D5"/>
    <mergeCell ref="E5:N5"/>
    <mergeCell ref="B6:D7"/>
    <mergeCell ref="E6:N6"/>
    <mergeCell ref="J7:N7"/>
    <mergeCell ref="B8:D8"/>
    <mergeCell ref="E8:N8"/>
    <mergeCell ref="B9:D9"/>
    <mergeCell ref="E9:N9"/>
    <mergeCell ref="A10:D10"/>
    <mergeCell ref="E10:I10"/>
    <mergeCell ref="J10:N10"/>
    <mergeCell ref="A11:D11"/>
    <mergeCell ref="E11:N11"/>
    <mergeCell ref="A18:D18"/>
    <mergeCell ref="G22:N22"/>
    <mergeCell ref="G26:N26"/>
    <mergeCell ref="A12:D12"/>
    <mergeCell ref="E12:N12"/>
    <mergeCell ref="A13:D13"/>
    <mergeCell ref="E13:N13"/>
    <mergeCell ref="A14:D14"/>
    <mergeCell ref="E14:N14"/>
    <mergeCell ref="A37:N37"/>
    <mergeCell ref="A38:N38"/>
    <mergeCell ref="A39:N39"/>
    <mergeCell ref="A32:N32"/>
    <mergeCell ref="A33:N33"/>
    <mergeCell ref="A34:N34"/>
    <mergeCell ref="A35:N35"/>
    <mergeCell ref="A36:N36"/>
  </mergeCells>
  <phoneticPr fontId="1"/>
  <hyperlinks>
    <hyperlink ref="O1" location="目次!A1" display="目次に戻る" xr:uid="{00000000-0004-0000-25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CCFF99"/>
  </sheetPr>
  <dimension ref="A1:O31"/>
  <sheetViews>
    <sheetView view="pageBreakPreview" topLeftCell="A24" zoomScaleNormal="100" zoomScaleSheetLayoutView="100" workbookViewId="0"/>
  </sheetViews>
  <sheetFormatPr defaultColWidth="5.875" defaultRowHeight="14.25"/>
  <cols>
    <col min="1" max="4" width="6.125" style="48" customWidth="1"/>
    <col min="5" max="14" width="5.875" style="48" customWidth="1"/>
    <col min="15" max="15" width="11.875" style="48" bestFit="1" customWidth="1"/>
    <col min="16" max="16384" width="5.875" style="48"/>
  </cols>
  <sheetData>
    <row r="1" spans="1:15">
      <c r="N1" s="47" t="s">
        <v>358</v>
      </c>
      <c r="O1" s="243" t="s">
        <v>363</v>
      </c>
    </row>
    <row r="3" spans="1:15" ht="28.5">
      <c r="A3" s="528" t="s">
        <v>411</v>
      </c>
      <c r="B3" s="528"/>
      <c r="C3" s="528"/>
      <c r="D3" s="528"/>
      <c r="E3" s="528"/>
      <c r="F3" s="528"/>
      <c r="G3" s="528"/>
      <c r="H3" s="528"/>
      <c r="I3" s="528"/>
      <c r="J3" s="528"/>
      <c r="K3" s="528"/>
      <c r="L3" s="528"/>
      <c r="M3" s="528"/>
      <c r="N3" s="528"/>
    </row>
    <row r="4" spans="1:15">
      <c r="E4" s="89"/>
      <c r="F4" s="89"/>
      <c r="G4" s="89"/>
      <c r="H4" s="89"/>
      <c r="I4" s="89"/>
      <c r="J4" s="89"/>
    </row>
    <row r="5" spans="1:15" ht="33.75" customHeight="1">
      <c r="A5" s="553" t="s">
        <v>412</v>
      </c>
      <c r="B5" s="582"/>
      <c r="C5" s="582"/>
      <c r="D5" s="583"/>
      <c r="E5" s="559">
        <f>入力シート①!C64</f>
        <v>0</v>
      </c>
      <c r="F5" s="560"/>
      <c r="G5" s="560"/>
      <c r="H5" s="560"/>
      <c r="I5" s="560"/>
      <c r="J5" s="560"/>
      <c r="K5" s="560"/>
      <c r="L5" s="560"/>
      <c r="M5" s="560"/>
      <c r="N5" s="561"/>
    </row>
    <row r="6" spans="1:15" ht="33.75" customHeight="1">
      <c r="A6" s="698" t="s">
        <v>375</v>
      </c>
      <c r="B6" s="699"/>
      <c r="C6" s="699"/>
      <c r="D6" s="700"/>
      <c r="E6" s="559">
        <f>入力シート①!C12</f>
        <v>0</v>
      </c>
      <c r="F6" s="560"/>
      <c r="G6" s="560"/>
      <c r="H6" s="560"/>
      <c r="I6" s="560"/>
      <c r="J6" s="560"/>
      <c r="K6" s="560"/>
      <c r="L6" s="560"/>
      <c r="M6" s="560"/>
      <c r="N6" s="561"/>
    </row>
    <row r="7" spans="1:15" ht="33.75" customHeight="1">
      <c r="A7" s="553" t="s">
        <v>91</v>
      </c>
      <c r="B7" s="554"/>
      <c r="C7" s="554"/>
      <c r="D7" s="555"/>
      <c r="E7" s="559">
        <f>入力シート①!C47</f>
        <v>0</v>
      </c>
      <c r="F7" s="560"/>
      <c r="G7" s="560"/>
      <c r="H7" s="560"/>
      <c r="I7" s="560"/>
      <c r="J7" s="560"/>
      <c r="K7" s="560"/>
      <c r="L7" s="560"/>
      <c r="M7" s="560"/>
      <c r="N7" s="561"/>
    </row>
    <row r="8" spans="1:15" ht="33.75" customHeight="1">
      <c r="A8" s="553" t="s">
        <v>397</v>
      </c>
      <c r="B8" s="554"/>
      <c r="C8" s="554"/>
      <c r="D8" s="555"/>
      <c r="E8" s="695"/>
      <c r="F8" s="696"/>
      <c r="G8" s="696"/>
      <c r="H8" s="696"/>
      <c r="I8" s="696"/>
      <c r="J8" s="696"/>
      <c r="K8" s="696"/>
      <c r="L8" s="696"/>
      <c r="M8" s="696"/>
      <c r="N8" s="697"/>
    </row>
    <row r="9" spans="1:15" ht="33.75" customHeight="1">
      <c r="A9" s="553" t="s">
        <v>414</v>
      </c>
      <c r="B9" s="554"/>
      <c r="C9" s="554"/>
      <c r="D9" s="555"/>
      <c r="E9" s="695"/>
      <c r="F9" s="696"/>
      <c r="G9" s="696"/>
      <c r="H9" s="696"/>
      <c r="I9" s="696"/>
      <c r="J9" s="696"/>
      <c r="K9" s="696"/>
      <c r="L9" s="696"/>
      <c r="M9" s="696"/>
      <c r="N9" s="697"/>
    </row>
    <row r="10" spans="1:15" ht="33.75" customHeight="1">
      <c r="A10" s="553" t="s">
        <v>415</v>
      </c>
      <c r="B10" s="554"/>
      <c r="C10" s="554"/>
      <c r="D10" s="555"/>
      <c r="E10" s="706"/>
      <c r="F10" s="707"/>
      <c r="G10" s="707"/>
      <c r="H10" s="707"/>
      <c r="I10" s="707"/>
      <c r="J10" s="707"/>
      <c r="K10" s="707"/>
      <c r="L10" s="707"/>
      <c r="M10" s="707"/>
      <c r="N10" s="708"/>
    </row>
    <row r="12" spans="1:15">
      <c r="A12" s="48" t="s">
        <v>413</v>
      </c>
    </row>
    <row r="14" spans="1:15">
      <c r="A14" s="705" t="s">
        <v>204</v>
      </c>
      <c r="B14" s="705"/>
      <c r="C14" s="705"/>
      <c r="D14" s="705"/>
    </row>
    <row r="16" spans="1:15" ht="14.25" customHeight="1">
      <c r="D16" s="48" t="s">
        <v>401</v>
      </c>
      <c r="G16" s="116"/>
      <c r="H16" s="116"/>
      <c r="I16" s="116"/>
      <c r="J16" s="116"/>
      <c r="K16" s="116"/>
      <c r="L16" s="116"/>
      <c r="M16" s="116"/>
      <c r="N16" s="116"/>
    </row>
    <row r="17" spans="1:14" ht="14.25" customHeight="1"/>
    <row r="18" spans="1:14" ht="14.25" customHeight="1">
      <c r="E18" s="48" t="s">
        <v>22</v>
      </c>
      <c r="G18" s="529">
        <f>入力シート①!C66</f>
        <v>0</v>
      </c>
      <c r="H18" s="529"/>
      <c r="I18" s="529"/>
      <c r="J18" s="529"/>
      <c r="K18" s="529"/>
      <c r="L18" s="529"/>
      <c r="M18" s="529"/>
      <c r="N18" s="529"/>
    </row>
    <row r="19" spans="1:14" ht="14.25" customHeight="1">
      <c r="G19" s="333"/>
      <c r="H19" s="333"/>
      <c r="I19" s="333"/>
      <c r="J19" s="333"/>
      <c r="K19" s="333"/>
      <c r="L19" s="333"/>
      <c r="M19" s="333"/>
      <c r="N19" s="333"/>
    </row>
    <row r="20" spans="1:14" ht="14.25" customHeight="1">
      <c r="E20" s="48" t="s">
        <v>402</v>
      </c>
      <c r="G20" s="94">
        <f>入力シート①!C67</f>
        <v>0</v>
      </c>
      <c r="H20" s="333"/>
      <c r="I20" s="333"/>
      <c r="J20" s="333"/>
      <c r="K20" s="333"/>
      <c r="L20" s="333"/>
      <c r="M20" s="333"/>
      <c r="N20" s="333"/>
    </row>
    <row r="21" spans="1:14">
      <c r="G21" s="333"/>
      <c r="H21" s="333"/>
      <c r="I21" s="333"/>
      <c r="J21" s="333"/>
      <c r="K21" s="333"/>
      <c r="L21" s="333"/>
      <c r="M21" s="333"/>
      <c r="N21" s="333"/>
    </row>
    <row r="22" spans="1:14" ht="18.75" customHeight="1">
      <c r="E22" s="48" t="s">
        <v>23</v>
      </c>
      <c r="G22" s="529">
        <f>入力シート①!C64</f>
        <v>0</v>
      </c>
      <c r="H22" s="529"/>
      <c r="I22" s="529"/>
      <c r="J22" s="529"/>
      <c r="K22" s="529"/>
      <c r="L22" s="529"/>
      <c r="M22" s="529"/>
      <c r="N22" s="529"/>
    </row>
    <row r="23" spans="1:14" ht="18.75" customHeight="1">
      <c r="G23" s="116"/>
      <c r="H23" s="116"/>
      <c r="I23" s="116"/>
      <c r="J23" s="116"/>
      <c r="K23" s="116"/>
      <c r="L23" s="116"/>
      <c r="M23" s="116"/>
      <c r="N23" s="116"/>
    </row>
    <row r="25" spans="1:14">
      <c r="A25" s="83" t="str">
        <f>"　宮城県選挙管理委員会委員長　"&amp;設定シート!D13&amp;"　殿"</f>
        <v>　宮城県選挙管理委員会委員長　櫻井　正人　殿</v>
      </c>
      <c r="H25" s="68"/>
    </row>
    <row r="26" spans="1:14" ht="14.25" customHeight="1">
      <c r="A26" s="98"/>
      <c r="B26" s="99"/>
      <c r="C26" s="99"/>
      <c r="D26" s="99"/>
      <c r="E26" s="100"/>
      <c r="F26" s="100"/>
      <c r="G26" s="100"/>
      <c r="H26" s="100"/>
      <c r="I26" s="100"/>
      <c r="J26" s="100"/>
      <c r="K26" s="100"/>
      <c r="L26" s="100"/>
      <c r="M26" s="100"/>
      <c r="N26" s="100"/>
    </row>
    <row r="27" spans="1:14" ht="14.25" customHeight="1">
      <c r="A27" s="63" t="s">
        <v>69</v>
      </c>
      <c r="B27" s="99"/>
      <c r="C27" s="99"/>
      <c r="D27" s="99"/>
      <c r="E27" s="100"/>
      <c r="F27" s="100"/>
      <c r="G27" s="100"/>
      <c r="H27" s="100"/>
      <c r="I27" s="100"/>
      <c r="J27" s="100"/>
      <c r="K27" s="100"/>
      <c r="L27" s="100"/>
      <c r="M27" s="100"/>
      <c r="N27" s="100"/>
    </row>
    <row r="28" spans="1:14">
      <c r="A28" s="612" t="s">
        <v>416</v>
      </c>
      <c r="B28" s="612"/>
      <c r="C28" s="612"/>
      <c r="D28" s="612"/>
      <c r="E28" s="612"/>
      <c r="F28" s="612"/>
      <c r="G28" s="612"/>
      <c r="H28" s="612"/>
      <c r="I28" s="612"/>
      <c r="J28" s="612"/>
      <c r="K28" s="612"/>
      <c r="L28" s="612"/>
      <c r="M28" s="612"/>
      <c r="N28" s="612"/>
    </row>
    <row r="29" spans="1:14">
      <c r="A29" s="612" t="s">
        <v>417</v>
      </c>
      <c r="B29" s="612"/>
      <c r="C29" s="612"/>
      <c r="D29" s="612"/>
      <c r="E29" s="612"/>
      <c r="F29" s="612"/>
      <c r="G29" s="612"/>
      <c r="H29" s="612"/>
      <c r="I29" s="612"/>
      <c r="J29" s="612"/>
      <c r="K29" s="612"/>
      <c r="L29" s="612"/>
      <c r="M29" s="612"/>
      <c r="N29" s="612"/>
    </row>
    <row r="30" spans="1:14">
      <c r="A30" s="612" t="s">
        <v>418</v>
      </c>
      <c r="B30" s="612"/>
      <c r="C30" s="612"/>
      <c r="D30" s="612"/>
      <c r="E30" s="612"/>
      <c r="F30" s="612"/>
      <c r="G30" s="612"/>
      <c r="H30" s="612"/>
      <c r="I30" s="612"/>
      <c r="J30" s="612"/>
      <c r="K30" s="612"/>
      <c r="L30" s="612"/>
      <c r="M30" s="612"/>
      <c r="N30" s="612"/>
    </row>
    <row r="31" spans="1:14">
      <c r="A31" s="612" t="s">
        <v>419</v>
      </c>
      <c r="B31" s="612"/>
      <c r="C31" s="612"/>
      <c r="D31" s="612"/>
      <c r="E31" s="612"/>
      <c r="F31" s="612"/>
      <c r="G31" s="612"/>
      <c r="H31" s="612"/>
      <c r="I31" s="612"/>
      <c r="J31" s="612"/>
      <c r="K31" s="612"/>
      <c r="L31" s="612"/>
      <c r="M31" s="612"/>
      <c r="N31" s="612"/>
    </row>
  </sheetData>
  <mergeCells count="20">
    <mergeCell ref="A3:N3"/>
    <mergeCell ref="E5:N5"/>
    <mergeCell ref="A5:D5"/>
    <mergeCell ref="A14:D14"/>
    <mergeCell ref="G18:N18"/>
    <mergeCell ref="A6:D6"/>
    <mergeCell ref="A7:D7"/>
    <mergeCell ref="E7:N7"/>
    <mergeCell ref="E6:N6"/>
    <mergeCell ref="A8:D8"/>
    <mergeCell ref="E8:N8"/>
    <mergeCell ref="A9:D9"/>
    <mergeCell ref="E9:N9"/>
    <mergeCell ref="A10:D10"/>
    <mergeCell ref="E10:N10"/>
    <mergeCell ref="A28:N28"/>
    <mergeCell ref="A29:N29"/>
    <mergeCell ref="A30:N30"/>
    <mergeCell ref="A31:N31"/>
    <mergeCell ref="G22:N22"/>
  </mergeCells>
  <phoneticPr fontId="1"/>
  <hyperlinks>
    <hyperlink ref="O1" location="目次!A1" display="目次に戻る" xr:uid="{00000000-0004-0000-26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sheetPr>
  <dimension ref="A1:J44"/>
  <sheetViews>
    <sheetView workbookViewId="0"/>
  </sheetViews>
  <sheetFormatPr defaultRowHeight="13.5"/>
  <cols>
    <col min="1" max="1" width="5.125" style="2" customWidth="1"/>
    <col min="2" max="3" width="12.625" style="2" bestFit="1" customWidth="1"/>
    <col min="4" max="4" width="12.75" style="2" bestFit="1" customWidth="1"/>
    <col min="5" max="6" width="18.25" style="2" bestFit="1" customWidth="1"/>
    <col min="7" max="7" width="14.125" style="2" customWidth="1"/>
    <col min="8" max="8" width="20.375" style="2" bestFit="1" customWidth="1"/>
    <col min="9" max="9" width="38.5" style="2" bestFit="1" customWidth="1"/>
    <col min="10" max="10" width="18.625" style="2" bestFit="1" customWidth="1"/>
    <col min="11" max="16384" width="9" style="2"/>
  </cols>
  <sheetData>
    <row r="1" spans="1:10" ht="17.25" thickBot="1">
      <c r="A1" s="12" t="s">
        <v>177</v>
      </c>
      <c r="C1" s="12"/>
      <c r="D1" s="12"/>
    </row>
    <row r="2" spans="1:10" s="9" customFormat="1" ht="27.75" thickTop="1">
      <c r="A2" s="234" t="s">
        <v>7</v>
      </c>
      <c r="B2" s="234" t="s">
        <v>6</v>
      </c>
      <c r="C2" s="234" t="s">
        <v>67</v>
      </c>
      <c r="D2" s="235" t="s">
        <v>0</v>
      </c>
      <c r="E2" s="236" t="s">
        <v>157</v>
      </c>
      <c r="F2" s="237" t="s">
        <v>169</v>
      </c>
      <c r="G2" s="237" t="s">
        <v>170</v>
      </c>
      <c r="H2" s="237" t="s">
        <v>171</v>
      </c>
      <c r="I2" s="238" t="s">
        <v>37</v>
      </c>
      <c r="J2" s="239" t="s">
        <v>167</v>
      </c>
    </row>
    <row r="3" spans="1:10" ht="13.5" customHeight="1">
      <c r="A3" s="452" t="s">
        <v>68</v>
      </c>
      <c r="B3" s="453"/>
      <c r="C3" s="453"/>
      <c r="D3" s="453"/>
      <c r="E3" s="192">
        <v>45582</v>
      </c>
      <c r="F3" s="37">
        <v>45581</v>
      </c>
      <c r="G3" s="38" t="s">
        <v>164</v>
      </c>
      <c r="H3" s="38" t="s">
        <v>165</v>
      </c>
      <c r="I3" s="39" t="s">
        <v>118</v>
      </c>
      <c r="J3" s="193">
        <v>29498</v>
      </c>
    </row>
    <row r="4" spans="1:10" ht="13.5" customHeight="1">
      <c r="A4" s="132">
        <v>1</v>
      </c>
      <c r="B4" s="14" t="s">
        <v>119</v>
      </c>
      <c r="C4" s="118" t="s">
        <v>119</v>
      </c>
      <c r="D4" s="188" t="s">
        <v>457</v>
      </c>
      <c r="E4" s="194"/>
      <c r="F4" s="29"/>
      <c r="G4" s="30"/>
      <c r="H4" s="30"/>
      <c r="I4" s="40"/>
      <c r="J4" s="195"/>
    </row>
    <row r="5" spans="1:10">
      <c r="A5" s="133">
        <v>2</v>
      </c>
      <c r="B5" s="15" t="s">
        <v>120</v>
      </c>
      <c r="C5" s="134" t="s">
        <v>120</v>
      </c>
      <c r="D5" s="189" t="s">
        <v>457</v>
      </c>
      <c r="E5" s="196"/>
      <c r="F5" s="31"/>
      <c r="G5" s="32"/>
      <c r="H5" s="32"/>
      <c r="I5" s="41"/>
      <c r="J5" s="197"/>
    </row>
    <row r="6" spans="1:10">
      <c r="A6" s="132">
        <v>3</v>
      </c>
      <c r="B6" s="16" t="s">
        <v>121</v>
      </c>
      <c r="C6" s="135" t="s">
        <v>121</v>
      </c>
      <c r="D6" s="190" t="s">
        <v>457</v>
      </c>
      <c r="E6" s="198"/>
      <c r="F6" s="33"/>
      <c r="G6" s="34"/>
      <c r="H6" s="34"/>
      <c r="I6" s="42"/>
      <c r="J6" s="199"/>
    </row>
    <row r="7" spans="1:10">
      <c r="A7" s="136">
        <v>4</v>
      </c>
      <c r="B7" s="17" t="s">
        <v>122</v>
      </c>
      <c r="C7" s="137" t="s">
        <v>122</v>
      </c>
      <c r="D7" s="191" t="s">
        <v>457</v>
      </c>
      <c r="E7" s="200"/>
      <c r="F7" s="35"/>
      <c r="G7" s="36"/>
      <c r="H7" s="36"/>
      <c r="I7" s="43"/>
      <c r="J7" s="201"/>
    </row>
    <row r="8" spans="1:10">
      <c r="A8" s="133">
        <v>5</v>
      </c>
      <c r="B8" s="15" t="s">
        <v>123</v>
      </c>
      <c r="C8" s="134" t="s">
        <v>123</v>
      </c>
      <c r="D8" s="189" t="s">
        <v>457</v>
      </c>
      <c r="E8" s="196"/>
      <c r="F8" s="31"/>
      <c r="G8" s="32"/>
      <c r="H8" s="32"/>
      <c r="I8" s="41"/>
      <c r="J8" s="197"/>
    </row>
    <row r="9" spans="1:10">
      <c r="A9" s="132">
        <v>6</v>
      </c>
      <c r="B9" s="16" t="s">
        <v>124</v>
      </c>
      <c r="C9" s="135" t="s">
        <v>124</v>
      </c>
      <c r="D9" s="190" t="s">
        <v>457</v>
      </c>
      <c r="E9" s="198"/>
      <c r="F9" s="33"/>
      <c r="G9" s="34"/>
      <c r="H9" s="34"/>
      <c r="I9" s="42"/>
      <c r="J9" s="199"/>
    </row>
    <row r="10" spans="1:10">
      <c r="A10" s="136">
        <v>7</v>
      </c>
      <c r="B10" s="17" t="s">
        <v>125</v>
      </c>
      <c r="C10" s="137" t="s">
        <v>125</v>
      </c>
      <c r="D10" s="191" t="s">
        <v>457</v>
      </c>
      <c r="E10" s="200"/>
      <c r="F10" s="35"/>
      <c r="G10" s="36"/>
      <c r="H10" s="36"/>
      <c r="I10" s="43"/>
      <c r="J10" s="201"/>
    </row>
    <row r="11" spans="1:10">
      <c r="A11" s="136">
        <v>8</v>
      </c>
      <c r="B11" s="17" t="s">
        <v>126</v>
      </c>
      <c r="C11" s="137" t="s">
        <v>126</v>
      </c>
      <c r="D11" s="191" t="s">
        <v>457</v>
      </c>
      <c r="E11" s="200"/>
      <c r="F11" s="35"/>
      <c r="G11" s="36"/>
      <c r="H11" s="36"/>
      <c r="I11" s="43"/>
      <c r="J11" s="201"/>
    </row>
    <row r="12" spans="1:10">
      <c r="A12" s="136">
        <v>9</v>
      </c>
      <c r="B12" s="17" t="s">
        <v>127</v>
      </c>
      <c r="C12" s="137" t="s">
        <v>127</v>
      </c>
      <c r="D12" s="191" t="s">
        <v>457</v>
      </c>
      <c r="E12" s="200"/>
      <c r="F12" s="35"/>
      <c r="G12" s="36"/>
      <c r="H12" s="36"/>
      <c r="I12" s="43"/>
      <c r="J12" s="201"/>
    </row>
    <row r="13" spans="1:10" ht="13.5" customHeight="1">
      <c r="A13" s="136">
        <v>10</v>
      </c>
      <c r="B13" s="17" t="s">
        <v>128</v>
      </c>
      <c r="C13" s="137" t="s">
        <v>128</v>
      </c>
      <c r="D13" s="191" t="s">
        <v>457</v>
      </c>
      <c r="E13" s="200"/>
      <c r="F13" s="35"/>
      <c r="G13" s="36"/>
      <c r="H13" s="36"/>
      <c r="I13" s="43"/>
      <c r="J13" s="201"/>
    </row>
    <row r="14" spans="1:10">
      <c r="A14" s="136">
        <v>11</v>
      </c>
      <c r="B14" s="17" t="s">
        <v>129</v>
      </c>
      <c r="C14" s="137" t="s">
        <v>129</v>
      </c>
      <c r="D14" s="191" t="s">
        <v>457</v>
      </c>
      <c r="E14" s="200"/>
      <c r="F14" s="35"/>
      <c r="G14" s="36"/>
      <c r="H14" s="36"/>
      <c r="I14" s="43"/>
      <c r="J14" s="201"/>
    </row>
    <row r="15" spans="1:10">
      <c r="A15" s="136">
        <v>12</v>
      </c>
      <c r="B15" s="17" t="s">
        <v>130</v>
      </c>
      <c r="C15" s="137" t="s">
        <v>130</v>
      </c>
      <c r="D15" s="191" t="s">
        <v>457</v>
      </c>
      <c r="E15" s="200"/>
      <c r="F15" s="35"/>
      <c r="G15" s="36"/>
      <c r="H15" s="36"/>
      <c r="I15" s="43"/>
      <c r="J15" s="201"/>
    </row>
    <row r="16" spans="1:10">
      <c r="A16" s="136">
        <v>13</v>
      </c>
      <c r="B16" s="17" t="s">
        <v>131</v>
      </c>
      <c r="C16" s="137" t="s">
        <v>131</v>
      </c>
      <c r="D16" s="191" t="s">
        <v>457</v>
      </c>
      <c r="E16" s="200"/>
      <c r="F16" s="35"/>
      <c r="G16" s="36"/>
      <c r="H16" s="36"/>
      <c r="I16" s="43"/>
      <c r="J16" s="201"/>
    </row>
    <row r="17" spans="1:10" ht="13.5" customHeight="1">
      <c r="A17" s="136">
        <v>14</v>
      </c>
      <c r="B17" s="17" t="s">
        <v>132</v>
      </c>
      <c r="C17" s="137" t="s">
        <v>132</v>
      </c>
      <c r="D17" s="191" t="s">
        <v>457</v>
      </c>
      <c r="E17" s="200"/>
      <c r="F17" s="35"/>
      <c r="G17" s="36"/>
      <c r="H17" s="36"/>
      <c r="I17" s="43"/>
      <c r="J17" s="201"/>
    </row>
    <row r="18" spans="1:10">
      <c r="A18" s="136">
        <v>15</v>
      </c>
      <c r="B18" s="17" t="s">
        <v>133</v>
      </c>
      <c r="C18" s="137" t="s">
        <v>133</v>
      </c>
      <c r="D18" s="191" t="s">
        <v>457</v>
      </c>
      <c r="E18" s="200"/>
      <c r="F18" s="35"/>
      <c r="G18" s="36"/>
      <c r="H18" s="36"/>
      <c r="I18" s="43"/>
      <c r="J18" s="201"/>
    </row>
    <row r="19" spans="1:10">
      <c r="A19" s="136">
        <v>16</v>
      </c>
      <c r="B19" s="17" t="s">
        <v>134</v>
      </c>
      <c r="C19" s="137" t="s">
        <v>134</v>
      </c>
      <c r="D19" s="191" t="s">
        <v>457</v>
      </c>
      <c r="E19" s="200"/>
      <c r="F19" s="35"/>
      <c r="G19" s="36"/>
      <c r="H19" s="36"/>
      <c r="I19" s="43"/>
      <c r="J19" s="201"/>
    </row>
    <row r="20" spans="1:10">
      <c r="A20" s="136">
        <v>17</v>
      </c>
      <c r="B20" s="17" t="s">
        <v>135</v>
      </c>
      <c r="C20" s="137" t="s">
        <v>135</v>
      </c>
      <c r="D20" s="191" t="s">
        <v>457</v>
      </c>
      <c r="E20" s="200"/>
      <c r="F20" s="35"/>
      <c r="G20" s="36"/>
      <c r="H20" s="36"/>
      <c r="I20" s="43"/>
      <c r="J20" s="373"/>
    </row>
    <row r="21" spans="1:10">
      <c r="A21" s="133">
        <v>18</v>
      </c>
      <c r="B21" s="15" t="s">
        <v>136</v>
      </c>
      <c r="C21" s="134" t="s">
        <v>136</v>
      </c>
      <c r="D21" s="191" t="s">
        <v>457</v>
      </c>
      <c r="E21" s="196"/>
      <c r="F21" s="31"/>
      <c r="G21" s="32"/>
      <c r="H21" s="32"/>
      <c r="I21" s="41"/>
      <c r="J21" s="197"/>
    </row>
    <row r="22" spans="1:10" ht="13.5" customHeight="1">
      <c r="A22" s="132">
        <v>19</v>
      </c>
      <c r="B22" s="16" t="s">
        <v>140</v>
      </c>
      <c r="C22" s="135" t="s">
        <v>140</v>
      </c>
      <c r="D22" s="190" t="s">
        <v>457</v>
      </c>
      <c r="E22" s="198"/>
      <c r="F22" s="33"/>
      <c r="G22" s="34"/>
      <c r="H22" s="34"/>
      <c r="I22" s="42"/>
      <c r="J22" s="199"/>
    </row>
    <row r="23" spans="1:10">
      <c r="A23" s="136">
        <v>20</v>
      </c>
      <c r="B23" s="17" t="s">
        <v>137</v>
      </c>
      <c r="C23" s="137" t="s">
        <v>137</v>
      </c>
      <c r="D23" s="191" t="s">
        <v>457</v>
      </c>
      <c r="E23" s="200"/>
      <c r="F23" s="35"/>
      <c r="G23" s="36"/>
      <c r="H23" s="36"/>
      <c r="I23" s="43"/>
      <c r="J23" s="201"/>
    </row>
    <row r="24" spans="1:10">
      <c r="A24" s="136">
        <v>21</v>
      </c>
      <c r="B24" s="17" t="s">
        <v>138</v>
      </c>
      <c r="C24" s="137" t="s">
        <v>138</v>
      </c>
      <c r="D24" s="191" t="s">
        <v>457</v>
      </c>
      <c r="E24" s="200"/>
      <c r="F24" s="35"/>
      <c r="G24" s="36"/>
      <c r="H24" s="36"/>
      <c r="I24" s="43"/>
      <c r="J24" s="201"/>
    </row>
    <row r="25" spans="1:10">
      <c r="A25" s="136">
        <v>22</v>
      </c>
      <c r="B25" s="17" t="s">
        <v>141</v>
      </c>
      <c r="C25" s="137" t="s">
        <v>141</v>
      </c>
      <c r="D25" s="191" t="s">
        <v>457</v>
      </c>
      <c r="E25" s="200"/>
      <c r="F25" s="35"/>
      <c r="G25" s="36"/>
      <c r="H25" s="36"/>
      <c r="I25" s="43"/>
      <c r="J25" s="201"/>
    </row>
    <row r="26" spans="1:10">
      <c r="A26" s="136">
        <v>23</v>
      </c>
      <c r="B26" s="17" t="s">
        <v>139</v>
      </c>
      <c r="C26" s="137" t="s">
        <v>139</v>
      </c>
      <c r="D26" s="191" t="s">
        <v>457</v>
      </c>
      <c r="E26" s="200"/>
      <c r="F26" s="35"/>
      <c r="G26" s="36"/>
      <c r="H26" s="36"/>
      <c r="I26" s="43"/>
      <c r="J26" s="201"/>
    </row>
    <row r="27" spans="1:10">
      <c r="A27" s="136">
        <v>24</v>
      </c>
      <c r="B27" s="17" t="s">
        <v>142</v>
      </c>
      <c r="C27" s="137" t="s">
        <v>142</v>
      </c>
      <c r="D27" s="191" t="s">
        <v>457</v>
      </c>
      <c r="E27" s="200"/>
      <c r="F27" s="35"/>
      <c r="G27" s="36"/>
      <c r="H27" s="36"/>
      <c r="I27" s="43"/>
      <c r="J27" s="201"/>
    </row>
    <row r="28" spans="1:10" ht="13.5" customHeight="1">
      <c r="A28" s="136">
        <v>25</v>
      </c>
      <c r="B28" s="17" t="s">
        <v>143</v>
      </c>
      <c r="C28" s="137" t="s">
        <v>143</v>
      </c>
      <c r="D28" s="191" t="s">
        <v>457</v>
      </c>
      <c r="E28" s="200"/>
      <c r="F28" s="35"/>
      <c r="G28" s="36"/>
      <c r="H28" s="36"/>
      <c r="I28" s="43"/>
      <c r="J28" s="201"/>
    </row>
    <row r="29" spans="1:10">
      <c r="A29" s="136">
        <v>26</v>
      </c>
      <c r="B29" s="17" t="s">
        <v>144</v>
      </c>
      <c r="C29" s="137" t="s">
        <v>144</v>
      </c>
      <c r="D29" s="191" t="s">
        <v>457</v>
      </c>
      <c r="E29" s="200"/>
      <c r="F29" s="35"/>
      <c r="G29" s="36"/>
      <c r="H29" s="36"/>
      <c r="I29" s="43"/>
      <c r="J29" s="201"/>
    </row>
    <row r="30" spans="1:10" ht="13.5" customHeight="1">
      <c r="A30" s="136">
        <v>27</v>
      </c>
      <c r="B30" s="17" t="s">
        <v>145</v>
      </c>
      <c r="C30" s="137" t="s">
        <v>145</v>
      </c>
      <c r="D30" s="191" t="s">
        <v>457</v>
      </c>
      <c r="E30" s="200"/>
      <c r="F30" s="35"/>
      <c r="G30" s="36"/>
      <c r="H30" s="36"/>
      <c r="I30" s="43"/>
      <c r="J30" s="201"/>
    </row>
    <row r="31" spans="1:10">
      <c r="A31" s="136">
        <v>28</v>
      </c>
      <c r="B31" s="17" t="s">
        <v>146</v>
      </c>
      <c r="C31" s="137" t="s">
        <v>146</v>
      </c>
      <c r="D31" s="191" t="s">
        <v>457</v>
      </c>
      <c r="E31" s="200"/>
      <c r="F31" s="35"/>
      <c r="G31" s="36"/>
      <c r="H31" s="36"/>
      <c r="I31" s="43"/>
      <c r="J31" s="201"/>
    </row>
    <row r="32" spans="1:10">
      <c r="A32" s="136">
        <v>29</v>
      </c>
      <c r="B32" s="17" t="s">
        <v>147</v>
      </c>
      <c r="C32" s="137" t="s">
        <v>147</v>
      </c>
      <c r="D32" s="191" t="s">
        <v>457</v>
      </c>
      <c r="E32" s="200"/>
      <c r="F32" s="35"/>
      <c r="G32" s="36"/>
      <c r="H32" s="36"/>
      <c r="I32" s="43"/>
      <c r="J32" s="201"/>
    </row>
    <row r="33" spans="1:10">
      <c r="A33" s="133">
        <v>30</v>
      </c>
      <c r="B33" s="15" t="s">
        <v>148</v>
      </c>
      <c r="C33" s="134" t="s">
        <v>148</v>
      </c>
      <c r="D33" s="191" t="s">
        <v>457</v>
      </c>
      <c r="E33" s="196"/>
      <c r="F33" s="31"/>
      <c r="G33" s="32"/>
      <c r="H33" s="32"/>
      <c r="I33" s="41"/>
      <c r="J33" s="197"/>
    </row>
    <row r="34" spans="1:10">
      <c r="A34" s="132">
        <v>31</v>
      </c>
      <c r="B34" s="16" t="s">
        <v>149</v>
      </c>
      <c r="C34" s="135" t="s">
        <v>149</v>
      </c>
      <c r="D34" s="190" t="s">
        <v>457</v>
      </c>
      <c r="E34" s="198"/>
      <c r="F34" s="33"/>
      <c r="G34" s="34"/>
      <c r="H34" s="34"/>
      <c r="I34" s="42"/>
      <c r="J34" s="199"/>
    </row>
    <row r="35" spans="1:10">
      <c r="A35" s="136">
        <v>32</v>
      </c>
      <c r="B35" s="17" t="s">
        <v>150</v>
      </c>
      <c r="C35" s="137" t="s">
        <v>150</v>
      </c>
      <c r="D35" s="191" t="s">
        <v>457</v>
      </c>
      <c r="E35" s="200"/>
      <c r="F35" s="35"/>
      <c r="G35" s="36"/>
      <c r="H35" s="36"/>
      <c r="I35" s="43"/>
      <c r="J35" s="201"/>
    </row>
    <row r="36" spans="1:10">
      <c r="A36" s="136">
        <v>33</v>
      </c>
      <c r="B36" s="17" t="s">
        <v>151</v>
      </c>
      <c r="C36" s="137" t="s">
        <v>151</v>
      </c>
      <c r="D36" s="191" t="s">
        <v>457</v>
      </c>
      <c r="E36" s="200"/>
      <c r="F36" s="35"/>
      <c r="G36" s="36"/>
      <c r="H36" s="36"/>
      <c r="I36" s="43"/>
      <c r="J36" s="201"/>
    </row>
    <row r="37" spans="1:10">
      <c r="A37" s="136">
        <v>34</v>
      </c>
      <c r="B37" s="17" t="s">
        <v>152</v>
      </c>
      <c r="C37" s="137" t="s">
        <v>152</v>
      </c>
      <c r="D37" s="191" t="s">
        <v>457</v>
      </c>
      <c r="E37" s="200"/>
      <c r="F37" s="35"/>
      <c r="G37" s="36"/>
      <c r="H37" s="36"/>
      <c r="I37" s="43"/>
      <c r="J37" s="201"/>
    </row>
    <row r="38" spans="1:10">
      <c r="A38" s="136">
        <v>35</v>
      </c>
      <c r="B38" s="17" t="s">
        <v>153</v>
      </c>
      <c r="C38" s="137" t="s">
        <v>153</v>
      </c>
      <c r="D38" s="191" t="s">
        <v>457</v>
      </c>
      <c r="E38" s="200"/>
      <c r="F38" s="35"/>
      <c r="G38" s="36"/>
      <c r="H38" s="36"/>
      <c r="I38" s="43"/>
      <c r="J38" s="201"/>
    </row>
    <row r="39" spans="1:10">
      <c r="A39" s="136">
        <v>36</v>
      </c>
      <c r="B39" s="17" t="s">
        <v>158</v>
      </c>
      <c r="C39" s="137" t="s">
        <v>158</v>
      </c>
      <c r="D39" s="191" t="s">
        <v>457</v>
      </c>
      <c r="E39" s="200"/>
      <c r="F39" s="35"/>
      <c r="G39" s="36"/>
      <c r="H39" s="36"/>
      <c r="I39" s="43"/>
      <c r="J39" s="201"/>
    </row>
    <row r="40" spans="1:10">
      <c r="A40" s="136">
        <v>37</v>
      </c>
      <c r="B40" s="17" t="s">
        <v>154</v>
      </c>
      <c r="C40" s="137" t="s">
        <v>154</v>
      </c>
      <c r="D40" s="191" t="s">
        <v>457</v>
      </c>
      <c r="E40" s="200"/>
      <c r="F40" s="35"/>
      <c r="G40" s="36"/>
      <c r="H40" s="36"/>
      <c r="I40" s="43"/>
      <c r="J40" s="201"/>
    </row>
    <row r="41" spans="1:10">
      <c r="A41" s="136">
        <v>38</v>
      </c>
      <c r="B41" s="17" t="s">
        <v>155</v>
      </c>
      <c r="C41" s="137" t="s">
        <v>155</v>
      </c>
      <c r="D41" s="191" t="s">
        <v>457</v>
      </c>
      <c r="E41" s="200"/>
      <c r="F41" s="35"/>
      <c r="G41" s="36"/>
      <c r="H41" s="36"/>
      <c r="I41" s="43"/>
      <c r="J41" s="201"/>
    </row>
    <row r="42" spans="1:10" ht="14.25" thickBot="1">
      <c r="A42" s="133">
        <v>39</v>
      </c>
      <c r="B42" s="15" t="s">
        <v>156</v>
      </c>
      <c r="C42" s="134" t="s">
        <v>156</v>
      </c>
      <c r="D42" s="189" t="s">
        <v>457</v>
      </c>
      <c r="E42" s="202"/>
      <c r="F42" s="203"/>
      <c r="G42" s="204"/>
      <c r="H42" s="204"/>
      <c r="I42" s="205"/>
      <c r="J42" s="206"/>
    </row>
    <row r="43" spans="1:10" ht="14.25" thickTop="1">
      <c r="E43" s="44"/>
    </row>
    <row r="44" spans="1:10">
      <c r="E44" s="13"/>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CCFF99"/>
  </sheetPr>
  <dimension ref="A1:AC48"/>
  <sheetViews>
    <sheetView view="pageBreakPreview" zoomScale="85" zoomScaleNormal="100" zoomScaleSheetLayoutView="85" workbookViewId="0"/>
  </sheetViews>
  <sheetFormatPr defaultColWidth="5.875" defaultRowHeight="14.2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47" t="s">
        <v>358</v>
      </c>
      <c r="AB1" s="47" t="s">
        <v>358</v>
      </c>
      <c r="AC1" s="243" t="s">
        <v>363</v>
      </c>
    </row>
    <row r="4" spans="1:29" ht="28.5">
      <c r="A4" s="528" t="s">
        <v>82</v>
      </c>
      <c r="B4" s="528"/>
      <c r="C4" s="528"/>
      <c r="D4" s="528"/>
      <c r="E4" s="528"/>
      <c r="F4" s="528"/>
      <c r="G4" s="528"/>
      <c r="H4" s="528"/>
      <c r="I4" s="528"/>
      <c r="J4" s="528"/>
      <c r="K4" s="528"/>
      <c r="L4" s="528"/>
      <c r="M4" s="528"/>
      <c r="N4" s="528"/>
      <c r="O4" s="528" t="s">
        <v>82</v>
      </c>
      <c r="P4" s="528"/>
      <c r="Q4" s="528"/>
      <c r="R4" s="528"/>
      <c r="S4" s="528"/>
      <c r="T4" s="528"/>
      <c r="U4" s="528"/>
      <c r="V4" s="528"/>
      <c r="W4" s="528"/>
      <c r="X4" s="528"/>
      <c r="Y4" s="528"/>
      <c r="Z4" s="528"/>
      <c r="AA4" s="528"/>
      <c r="AB4" s="528"/>
    </row>
    <row r="5" spans="1:29">
      <c r="A5" s="536" t="s">
        <v>294</v>
      </c>
      <c r="B5" s="536"/>
      <c r="C5" s="536"/>
      <c r="D5" s="536"/>
      <c r="E5" s="536"/>
      <c r="F5" s="536"/>
      <c r="G5" s="536"/>
      <c r="H5" s="536"/>
      <c r="I5" s="536"/>
      <c r="J5" s="536"/>
      <c r="K5" s="536"/>
      <c r="L5" s="536"/>
      <c r="M5" s="536"/>
      <c r="N5" s="536"/>
      <c r="O5" s="536" t="s">
        <v>424</v>
      </c>
      <c r="P5" s="536"/>
      <c r="Q5" s="536"/>
      <c r="R5" s="536"/>
      <c r="S5" s="536"/>
      <c r="T5" s="536"/>
      <c r="U5" s="536"/>
      <c r="V5" s="536"/>
      <c r="W5" s="536"/>
      <c r="X5" s="536"/>
      <c r="Y5" s="536"/>
      <c r="Z5" s="536"/>
      <c r="AA5" s="536"/>
      <c r="AB5" s="536"/>
    </row>
    <row r="7" spans="1:29">
      <c r="K7" s="732" t="s">
        <v>88</v>
      </c>
      <c r="L7" s="732"/>
      <c r="M7" s="732"/>
      <c r="N7" s="732"/>
      <c r="Y7" s="732" t="s">
        <v>88</v>
      </c>
      <c r="Z7" s="732"/>
      <c r="AA7" s="732"/>
      <c r="AB7" s="732"/>
    </row>
    <row r="8" spans="1:29">
      <c r="A8" s="46"/>
      <c r="O8" s="46"/>
    </row>
    <row r="9" spans="1:29" ht="14.25" customHeight="1">
      <c r="A9" s="46"/>
      <c r="O9" s="46"/>
    </row>
    <row r="10" spans="1:29" ht="14.25" customHeight="1">
      <c r="A10" s="46" t="s">
        <v>673</v>
      </c>
      <c r="F10" s="249"/>
      <c r="G10" s="249"/>
      <c r="H10" s="249"/>
      <c r="O10" s="46" t="s">
        <v>673</v>
      </c>
      <c r="P10" s="254"/>
      <c r="Q10" s="254"/>
      <c r="R10" s="254"/>
      <c r="S10" s="254"/>
      <c r="T10" s="249"/>
      <c r="U10" s="249"/>
      <c r="V10" s="249"/>
      <c r="W10" s="254"/>
    </row>
    <row r="11" spans="1:29" ht="14.25" customHeight="1">
      <c r="C11" s="62" t="s">
        <v>8</v>
      </c>
      <c r="E11" s="507" t="str">
        <f>入力シート①!G6</f>
        <v>佐々木　佳代</v>
      </c>
      <c r="F11" s="507"/>
      <c r="G11" s="507"/>
      <c r="H11" s="47" t="s">
        <v>20</v>
      </c>
      <c r="J11" s="73"/>
      <c r="K11" s="73"/>
      <c r="Q11" s="62" t="s">
        <v>8</v>
      </c>
      <c r="S11" s="507" t="str">
        <f>入力シート①!G6</f>
        <v>佐々木　佳代</v>
      </c>
      <c r="T11" s="507"/>
      <c r="U11" s="507"/>
      <c r="V11" s="47" t="s">
        <v>20</v>
      </c>
      <c r="X11" s="73"/>
      <c r="Y11" s="73"/>
    </row>
    <row r="12" spans="1:29" ht="14.25" customHeight="1">
      <c r="H12" s="73"/>
      <c r="I12" s="73"/>
      <c r="J12" s="73"/>
      <c r="K12" s="73"/>
      <c r="V12" s="73"/>
      <c r="W12" s="73"/>
      <c r="X12" s="73"/>
      <c r="Y12" s="73"/>
    </row>
    <row r="13" spans="1:29" ht="14.25" customHeight="1">
      <c r="H13" s="73"/>
      <c r="I13" s="73"/>
      <c r="J13" s="73"/>
      <c r="K13" s="73"/>
      <c r="V13" s="73"/>
      <c r="W13" s="73"/>
      <c r="X13" s="73"/>
      <c r="Y13" s="73"/>
    </row>
    <row r="14" spans="1:29" ht="14.25" customHeight="1">
      <c r="E14" s="48" t="s">
        <v>25</v>
      </c>
      <c r="F14" s="61"/>
      <c r="H14" s="156"/>
      <c r="I14" s="156"/>
      <c r="J14" s="156"/>
      <c r="K14" s="156"/>
      <c r="L14" s="156"/>
      <c r="M14" s="156"/>
      <c r="N14" s="156"/>
      <c r="R14" s="48" t="s">
        <v>273</v>
      </c>
      <c r="T14" s="61"/>
      <c r="V14" s="156"/>
      <c r="W14" s="156"/>
      <c r="X14" s="156"/>
      <c r="Y14" s="156"/>
      <c r="Z14" s="156"/>
      <c r="AA14" s="156"/>
      <c r="AB14" s="156"/>
    </row>
    <row r="15" spans="1:29" ht="14.25" customHeight="1">
      <c r="H15" s="73"/>
      <c r="I15" s="73"/>
      <c r="J15" s="73"/>
      <c r="K15" s="73"/>
      <c r="V15" s="73"/>
      <c r="W15" s="73"/>
      <c r="X15" s="73"/>
      <c r="Y15" s="73"/>
    </row>
    <row r="16" spans="1:29" ht="14.25" customHeight="1">
      <c r="F16" s="47" t="s">
        <v>277</v>
      </c>
      <c r="H16" s="510">
        <f>入力シート①!C16</f>
        <v>0</v>
      </c>
      <c r="I16" s="510"/>
      <c r="J16" s="510"/>
      <c r="K16" s="510"/>
      <c r="L16" s="510"/>
      <c r="M16" s="510"/>
      <c r="N16" s="510"/>
      <c r="T16" s="47" t="s">
        <v>277</v>
      </c>
      <c r="V16" s="510">
        <f>入力シート①!C25</f>
        <v>0</v>
      </c>
      <c r="W16" s="510"/>
      <c r="X16" s="510"/>
      <c r="Y16" s="510"/>
      <c r="Z16" s="510"/>
      <c r="AA16" s="510"/>
      <c r="AB16" s="510"/>
    </row>
    <row r="17" spans="1:28" ht="14.25" customHeight="1">
      <c r="H17" s="92"/>
      <c r="I17" s="333"/>
      <c r="J17" s="131"/>
      <c r="K17" s="92"/>
      <c r="L17" s="333"/>
      <c r="M17" s="333"/>
      <c r="N17" s="333"/>
      <c r="V17" s="92"/>
      <c r="W17" s="333"/>
      <c r="X17" s="131"/>
      <c r="Y17" s="92"/>
      <c r="Z17" s="333"/>
      <c r="AA17" s="333"/>
      <c r="AB17" s="333"/>
    </row>
    <row r="18" spans="1:28" ht="14.25" customHeight="1">
      <c r="H18" s="92"/>
      <c r="I18" s="333"/>
      <c r="J18" s="131"/>
      <c r="K18" s="131"/>
      <c r="L18" s="333"/>
      <c r="M18" s="333"/>
      <c r="N18" s="333"/>
      <c r="V18" s="92"/>
      <c r="W18" s="333"/>
      <c r="X18" s="131"/>
      <c r="Y18" s="131"/>
      <c r="Z18" s="333"/>
      <c r="AA18" s="333"/>
      <c r="AB18" s="333"/>
    </row>
    <row r="19" spans="1:28" ht="14.25" customHeight="1">
      <c r="F19" s="47" t="s">
        <v>181</v>
      </c>
      <c r="H19" s="529">
        <f>入力シート①!C12</f>
        <v>0</v>
      </c>
      <c r="I19" s="529"/>
      <c r="J19" s="529"/>
      <c r="K19" s="529"/>
      <c r="L19" s="529"/>
      <c r="M19" s="529"/>
      <c r="N19" s="529"/>
      <c r="T19" s="47" t="s">
        <v>181</v>
      </c>
      <c r="V19" s="529">
        <f>入力シート①!C22</f>
        <v>0</v>
      </c>
      <c r="W19" s="529"/>
      <c r="X19" s="529"/>
      <c r="Y19" s="529"/>
      <c r="Z19" s="529"/>
      <c r="AA19" s="529"/>
      <c r="AB19" s="529"/>
    </row>
    <row r="20" spans="1:28" ht="14.25" customHeight="1">
      <c r="I20" s="68"/>
      <c r="J20" s="68"/>
      <c r="K20" s="68"/>
      <c r="V20" s="333"/>
      <c r="W20" s="92"/>
      <c r="X20" s="92"/>
      <c r="Y20" s="92"/>
      <c r="Z20" s="333"/>
      <c r="AA20" s="333"/>
      <c r="AB20" s="333"/>
    </row>
    <row r="21" spans="1:28" ht="14.25" customHeight="1">
      <c r="I21" s="68"/>
      <c r="J21" s="68"/>
      <c r="K21" s="68"/>
      <c r="V21" s="333"/>
      <c r="W21" s="92"/>
      <c r="X21" s="92"/>
      <c r="Y21" s="92"/>
      <c r="Z21" s="333"/>
      <c r="AA21" s="333"/>
      <c r="AB21" s="333"/>
    </row>
    <row r="22" spans="1:28" ht="14.25" customHeight="1">
      <c r="I22" s="68"/>
      <c r="J22" s="68"/>
      <c r="K22" s="68"/>
      <c r="T22" s="47" t="s">
        <v>425</v>
      </c>
      <c r="V22" s="529">
        <f>入力シート①!C12</f>
        <v>0</v>
      </c>
      <c r="W22" s="529"/>
      <c r="X22" s="529"/>
      <c r="Y22" s="529"/>
      <c r="Z22" s="529"/>
      <c r="AA22" s="529"/>
      <c r="AB22" s="529"/>
    </row>
    <row r="23" spans="1:28" ht="14.25" customHeight="1">
      <c r="I23" s="68"/>
      <c r="J23" s="68"/>
      <c r="K23" s="68"/>
      <c r="W23" s="68"/>
      <c r="X23" s="68"/>
      <c r="Y23" s="68"/>
    </row>
    <row r="24" spans="1:28" ht="14.25" customHeight="1">
      <c r="G24" s="73"/>
      <c r="U24" s="73"/>
    </row>
    <row r="25" spans="1:28" ht="14.25" customHeight="1">
      <c r="A25" s="731">
        <f>設定シート!D7</f>
        <v>46108</v>
      </c>
      <c r="B25" s="731"/>
      <c r="C25" s="731"/>
      <c r="D25" s="731"/>
      <c r="E25" s="608" t="s">
        <v>675</v>
      </c>
      <c r="F25" s="608"/>
      <c r="G25" s="608"/>
      <c r="H25" s="608"/>
      <c r="I25" s="608"/>
      <c r="J25" s="608"/>
      <c r="K25" s="608"/>
      <c r="L25" s="608"/>
      <c r="M25" s="608"/>
      <c r="N25" s="608"/>
      <c r="O25" s="731">
        <f>設定シート!D7</f>
        <v>46108</v>
      </c>
      <c r="P25" s="731"/>
      <c r="Q25" s="731"/>
      <c r="R25" s="731"/>
      <c r="S25" s="608" t="s">
        <v>675</v>
      </c>
      <c r="T25" s="608"/>
      <c r="U25" s="608"/>
      <c r="V25" s="608"/>
      <c r="W25" s="608"/>
      <c r="X25" s="608"/>
      <c r="Y25" s="608"/>
      <c r="Z25" s="608"/>
      <c r="AA25" s="608"/>
      <c r="AB25" s="608"/>
    </row>
    <row r="26" spans="1:28" ht="14.25" customHeight="1">
      <c r="A26" s="46" t="s">
        <v>666</v>
      </c>
      <c r="B26" s="254"/>
      <c r="C26" s="68"/>
      <c r="D26" s="254"/>
      <c r="O26" s="46" t="s">
        <v>666</v>
      </c>
      <c r="Q26" s="68"/>
    </row>
    <row r="27" spans="1:28" ht="14.25" customHeight="1">
      <c r="C27" s="68"/>
      <c r="Q27" s="68"/>
    </row>
    <row r="28" spans="1:28" ht="14.25" customHeight="1">
      <c r="A28" s="509" t="s">
        <v>40</v>
      </c>
      <c r="B28" s="509"/>
      <c r="C28" s="509"/>
      <c r="D28" s="509"/>
      <c r="E28" s="509"/>
      <c r="F28" s="509"/>
      <c r="G28" s="509"/>
      <c r="H28" s="509"/>
      <c r="I28" s="509"/>
      <c r="J28" s="509"/>
      <c r="K28" s="509"/>
      <c r="L28" s="509"/>
      <c r="M28" s="509"/>
      <c r="N28" s="509"/>
      <c r="O28" s="509" t="s">
        <v>40</v>
      </c>
      <c r="P28" s="509"/>
      <c r="Q28" s="509"/>
      <c r="R28" s="509"/>
      <c r="S28" s="509"/>
      <c r="T28" s="509"/>
      <c r="U28" s="509"/>
      <c r="V28" s="509"/>
      <c r="W28" s="509"/>
      <c r="X28" s="509"/>
      <c r="Y28" s="509"/>
      <c r="Z28" s="509"/>
      <c r="AA28" s="509"/>
      <c r="AB28" s="509"/>
    </row>
    <row r="30" spans="1:28">
      <c r="A30" s="46"/>
      <c r="B30" s="101"/>
      <c r="C30" s="102"/>
      <c r="D30" s="709"/>
      <c r="E30" s="710"/>
      <c r="F30" s="710"/>
      <c r="G30" s="710"/>
      <c r="H30" s="710"/>
      <c r="I30" s="710"/>
      <c r="J30" s="710"/>
      <c r="K30" s="710"/>
      <c r="L30" s="710"/>
      <c r="M30" s="711"/>
      <c r="N30" s="46"/>
      <c r="O30" s="46"/>
      <c r="P30" s="101"/>
      <c r="Q30" s="102"/>
      <c r="R30" s="709"/>
      <c r="S30" s="710"/>
      <c r="T30" s="710"/>
      <c r="U30" s="710"/>
      <c r="V30" s="710"/>
      <c r="W30" s="710"/>
      <c r="X30" s="710"/>
      <c r="Y30" s="710"/>
      <c r="Z30" s="710"/>
      <c r="AA30" s="711"/>
      <c r="AB30" s="46"/>
    </row>
    <row r="31" spans="1:28">
      <c r="A31" s="46"/>
      <c r="B31" s="718" t="s">
        <v>83</v>
      </c>
      <c r="C31" s="719"/>
      <c r="D31" s="712"/>
      <c r="E31" s="713"/>
      <c r="F31" s="713"/>
      <c r="G31" s="713"/>
      <c r="H31" s="713"/>
      <c r="I31" s="713"/>
      <c r="J31" s="713"/>
      <c r="K31" s="713"/>
      <c r="L31" s="713"/>
      <c r="M31" s="714"/>
      <c r="N31" s="46"/>
      <c r="O31" s="46"/>
      <c r="P31" s="718" t="s">
        <v>83</v>
      </c>
      <c r="Q31" s="719"/>
      <c r="R31" s="712"/>
      <c r="S31" s="713"/>
      <c r="T31" s="713"/>
      <c r="U31" s="713"/>
      <c r="V31" s="713"/>
      <c r="W31" s="713"/>
      <c r="X31" s="713"/>
      <c r="Y31" s="713"/>
      <c r="Z31" s="713"/>
      <c r="AA31" s="714"/>
      <c r="AB31" s="46"/>
    </row>
    <row r="32" spans="1:28">
      <c r="A32" s="46"/>
      <c r="B32" s="103"/>
      <c r="C32" s="46"/>
      <c r="D32" s="715"/>
      <c r="E32" s="716"/>
      <c r="F32" s="716"/>
      <c r="G32" s="716"/>
      <c r="H32" s="716"/>
      <c r="I32" s="716"/>
      <c r="J32" s="716"/>
      <c r="K32" s="716"/>
      <c r="L32" s="716"/>
      <c r="M32" s="717"/>
      <c r="N32" s="46"/>
      <c r="O32" s="46"/>
      <c r="P32" s="103"/>
      <c r="Q32" s="46"/>
      <c r="R32" s="715"/>
      <c r="S32" s="716"/>
      <c r="T32" s="716"/>
      <c r="U32" s="716"/>
      <c r="V32" s="716"/>
      <c r="W32" s="716"/>
      <c r="X32" s="716"/>
      <c r="Y32" s="716"/>
      <c r="Z32" s="716"/>
      <c r="AA32" s="717"/>
      <c r="AB32" s="46"/>
    </row>
    <row r="33" spans="1:28">
      <c r="A33" s="46"/>
      <c r="B33" s="104"/>
      <c r="C33" s="105"/>
      <c r="D33" s="709"/>
      <c r="E33" s="710"/>
      <c r="F33" s="710"/>
      <c r="G33" s="710"/>
      <c r="H33" s="710"/>
      <c r="I33" s="710"/>
      <c r="J33" s="710"/>
      <c r="K33" s="710"/>
      <c r="L33" s="710"/>
      <c r="M33" s="711"/>
      <c r="N33" s="46"/>
      <c r="O33" s="46"/>
      <c r="P33" s="104"/>
      <c r="Q33" s="105"/>
      <c r="R33" s="709"/>
      <c r="S33" s="710"/>
      <c r="T33" s="710"/>
      <c r="U33" s="710"/>
      <c r="V33" s="710"/>
      <c r="W33" s="710"/>
      <c r="X33" s="710"/>
      <c r="Y33" s="710"/>
      <c r="Z33" s="710"/>
      <c r="AA33" s="711"/>
      <c r="AB33" s="46"/>
    </row>
    <row r="34" spans="1:28">
      <c r="A34" s="46"/>
      <c r="B34" s="729" t="s">
        <v>84</v>
      </c>
      <c r="C34" s="730"/>
      <c r="D34" s="712"/>
      <c r="E34" s="713"/>
      <c r="F34" s="713"/>
      <c r="G34" s="713"/>
      <c r="H34" s="713"/>
      <c r="I34" s="713"/>
      <c r="J34" s="713"/>
      <c r="K34" s="713"/>
      <c r="L34" s="713"/>
      <c r="M34" s="714"/>
      <c r="N34" s="46"/>
      <c r="O34" s="46"/>
      <c r="P34" s="729" t="s">
        <v>84</v>
      </c>
      <c r="Q34" s="730"/>
      <c r="R34" s="712"/>
      <c r="S34" s="713"/>
      <c r="T34" s="713"/>
      <c r="U34" s="713"/>
      <c r="V34" s="713"/>
      <c r="W34" s="713"/>
      <c r="X34" s="713"/>
      <c r="Y34" s="713"/>
      <c r="Z34" s="713"/>
      <c r="AA34" s="714"/>
      <c r="AB34" s="46"/>
    </row>
    <row r="35" spans="1:28">
      <c r="A35" s="46"/>
      <c r="B35" s="106"/>
      <c r="C35" s="107"/>
      <c r="D35" s="715"/>
      <c r="E35" s="716"/>
      <c r="F35" s="716"/>
      <c r="G35" s="716"/>
      <c r="H35" s="716"/>
      <c r="I35" s="716"/>
      <c r="J35" s="716"/>
      <c r="K35" s="716"/>
      <c r="L35" s="716"/>
      <c r="M35" s="717"/>
      <c r="N35" s="46"/>
      <c r="O35" s="46"/>
      <c r="P35" s="106"/>
      <c r="Q35" s="107"/>
      <c r="R35" s="715"/>
      <c r="S35" s="716"/>
      <c r="T35" s="716"/>
      <c r="U35" s="716"/>
      <c r="V35" s="716"/>
      <c r="W35" s="716"/>
      <c r="X35" s="716"/>
      <c r="Y35" s="716"/>
      <c r="Z35" s="716"/>
      <c r="AA35" s="717"/>
      <c r="AB35" s="46"/>
    </row>
    <row r="36" spans="1:28">
      <c r="A36" s="46"/>
      <c r="B36" s="108"/>
      <c r="C36" s="109"/>
      <c r="D36" s="709"/>
      <c r="E36" s="710"/>
      <c r="F36" s="710"/>
      <c r="G36" s="710"/>
      <c r="H36" s="710"/>
      <c r="I36" s="710"/>
      <c r="J36" s="710"/>
      <c r="K36" s="710"/>
      <c r="L36" s="710"/>
      <c r="M36" s="711"/>
      <c r="N36" s="46"/>
      <c r="O36" s="46"/>
      <c r="P36" s="108"/>
      <c r="Q36" s="109"/>
      <c r="R36" s="709"/>
      <c r="S36" s="710"/>
      <c r="T36" s="710"/>
      <c r="U36" s="710"/>
      <c r="V36" s="710"/>
      <c r="W36" s="710"/>
      <c r="X36" s="710"/>
      <c r="Y36" s="710"/>
      <c r="Z36" s="710"/>
      <c r="AA36" s="711"/>
      <c r="AB36" s="46"/>
    </row>
    <row r="37" spans="1:28">
      <c r="A37" s="46"/>
      <c r="B37" s="718" t="s">
        <v>85</v>
      </c>
      <c r="C37" s="719"/>
      <c r="D37" s="712"/>
      <c r="E37" s="713"/>
      <c r="F37" s="713"/>
      <c r="G37" s="713"/>
      <c r="H37" s="713"/>
      <c r="I37" s="713"/>
      <c r="J37" s="713"/>
      <c r="K37" s="713"/>
      <c r="L37" s="713"/>
      <c r="M37" s="714"/>
      <c r="N37" s="46"/>
      <c r="O37" s="46"/>
      <c r="P37" s="718" t="s">
        <v>85</v>
      </c>
      <c r="Q37" s="719"/>
      <c r="R37" s="712"/>
      <c r="S37" s="713"/>
      <c r="T37" s="713"/>
      <c r="U37" s="713"/>
      <c r="V37" s="713"/>
      <c r="W37" s="713"/>
      <c r="X37" s="713"/>
      <c r="Y37" s="713"/>
      <c r="Z37" s="713"/>
      <c r="AA37" s="714"/>
      <c r="AB37" s="46"/>
    </row>
    <row r="38" spans="1:28">
      <c r="A38" s="46"/>
      <c r="B38" s="110"/>
      <c r="C38" s="111"/>
      <c r="D38" s="715"/>
      <c r="E38" s="716"/>
      <c r="F38" s="716"/>
      <c r="G38" s="716"/>
      <c r="H38" s="716"/>
      <c r="I38" s="716"/>
      <c r="J38" s="716"/>
      <c r="K38" s="716"/>
      <c r="L38" s="716"/>
      <c r="M38" s="717"/>
      <c r="N38" s="87"/>
      <c r="O38" s="46"/>
      <c r="P38" s="110"/>
      <c r="Q38" s="111"/>
      <c r="R38" s="715"/>
      <c r="S38" s="716"/>
      <c r="T38" s="716"/>
      <c r="U38" s="716"/>
      <c r="V38" s="716"/>
      <c r="W38" s="716"/>
      <c r="X38" s="716"/>
      <c r="Y38" s="716"/>
      <c r="Z38" s="716"/>
      <c r="AA38" s="717"/>
      <c r="AB38" s="87"/>
    </row>
    <row r="39" spans="1:28">
      <c r="A39" s="46"/>
      <c r="B39" s="101"/>
      <c r="C39" s="102"/>
      <c r="D39" s="720" t="s">
        <v>89</v>
      </c>
      <c r="E39" s="721"/>
      <c r="F39" s="721"/>
      <c r="G39" s="721"/>
      <c r="H39" s="721"/>
      <c r="I39" s="721"/>
      <c r="J39" s="721"/>
      <c r="K39" s="721"/>
      <c r="L39" s="721"/>
      <c r="M39" s="722"/>
      <c r="N39" s="46"/>
      <c r="O39" s="46"/>
      <c r="P39" s="101"/>
      <c r="Q39" s="102"/>
      <c r="R39" s="720" t="s">
        <v>89</v>
      </c>
      <c r="S39" s="721"/>
      <c r="T39" s="721"/>
      <c r="U39" s="721"/>
      <c r="V39" s="721"/>
      <c r="W39" s="721"/>
      <c r="X39" s="721"/>
      <c r="Y39" s="721"/>
      <c r="Z39" s="721"/>
      <c r="AA39" s="722"/>
      <c r="AB39" s="46"/>
    </row>
    <row r="40" spans="1:28">
      <c r="A40" s="46"/>
      <c r="B40" s="718" t="s">
        <v>42</v>
      </c>
      <c r="C40" s="719"/>
      <c r="D40" s="723"/>
      <c r="E40" s="724"/>
      <c r="F40" s="724"/>
      <c r="G40" s="724"/>
      <c r="H40" s="724"/>
      <c r="I40" s="724"/>
      <c r="J40" s="724"/>
      <c r="K40" s="724"/>
      <c r="L40" s="724"/>
      <c r="M40" s="725"/>
      <c r="N40" s="46"/>
      <c r="O40" s="46"/>
      <c r="P40" s="718" t="s">
        <v>42</v>
      </c>
      <c r="Q40" s="719"/>
      <c r="R40" s="723"/>
      <c r="S40" s="724"/>
      <c r="T40" s="724"/>
      <c r="U40" s="724"/>
      <c r="V40" s="724"/>
      <c r="W40" s="724"/>
      <c r="X40" s="724"/>
      <c r="Y40" s="724"/>
      <c r="Z40" s="724"/>
      <c r="AA40" s="725"/>
      <c r="AB40" s="46"/>
    </row>
    <row r="41" spans="1:28">
      <c r="A41" s="46"/>
      <c r="B41" s="110"/>
      <c r="C41" s="111"/>
      <c r="D41" s="726"/>
      <c r="E41" s="727"/>
      <c r="F41" s="727"/>
      <c r="G41" s="727"/>
      <c r="H41" s="727"/>
      <c r="I41" s="727"/>
      <c r="J41" s="727"/>
      <c r="K41" s="727"/>
      <c r="L41" s="727"/>
      <c r="M41" s="728"/>
      <c r="N41" s="46"/>
      <c r="O41" s="46"/>
      <c r="P41" s="110"/>
      <c r="Q41" s="111"/>
      <c r="R41" s="726"/>
      <c r="S41" s="727"/>
      <c r="T41" s="727"/>
      <c r="U41" s="727"/>
      <c r="V41" s="727"/>
      <c r="W41" s="727"/>
      <c r="X41" s="727"/>
      <c r="Y41" s="727"/>
      <c r="Z41" s="727"/>
      <c r="AA41" s="728"/>
      <c r="AB41" s="46"/>
    </row>
    <row r="42" spans="1:28" ht="14.25" customHeight="1">
      <c r="A42" s="46"/>
      <c r="B42" s="46"/>
      <c r="C42" s="46"/>
      <c r="D42" s="60"/>
      <c r="E42" s="60"/>
      <c r="F42" s="61"/>
      <c r="G42" s="60"/>
      <c r="H42" s="46"/>
      <c r="I42" s="46"/>
      <c r="J42" s="46"/>
      <c r="K42" s="62"/>
      <c r="L42" s="62"/>
      <c r="M42" s="46"/>
      <c r="N42" s="46"/>
      <c r="O42" s="46"/>
      <c r="P42" s="46"/>
      <c r="Q42" s="46"/>
      <c r="R42" s="60"/>
      <c r="S42" s="60"/>
      <c r="T42" s="61"/>
      <c r="U42" s="60"/>
      <c r="V42" s="46"/>
      <c r="W42" s="46"/>
      <c r="X42" s="46"/>
      <c r="Y42" s="62"/>
      <c r="Z42" s="62"/>
      <c r="AA42" s="46"/>
      <c r="AB42" s="46"/>
    </row>
    <row r="43" spans="1:28" ht="14.25" customHeight="1">
      <c r="A43" s="46" t="s">
        <v>90</v>
      </c>
      <c r="B43" s="46"/>
      <c r="C43" s="46"/>
      <c r="D43" s="46"/>
      <c r="E43" s="64"/>
      <c r="F43" s="64"/>
      <c r="G43" s="64"/>
      <c r="H43" s="64"/>
      <c r="I43" s="64"/>
      <c r="J43" s="64"/>
      <c r="K43" s="64"/>
      <c r="L43" s="64"/>
      <c r="M43" s="64"/>
      <c r="N43" s="112"/>
      <c r="O43" s="46" t="s">
        <v>90</v>
      </c>
      <c r="P43" s="46"/>
      <c r="Q43" s="46"/>
      <c r="R43" s="46"/>
      <c r="S43" s="64"/>
      <c r="T43" s="64"/>
      <c r="U43" s="64"/>
      <c r="V43" s="64"/>
      <c r="W43" s="64"/>
      <c r="X43" s="64"/>
      <c r="Y43" s="64"/>
      <c r="Z43" s="64"/>
      <c r="AA43" s="64"/>
      <c r="AB43" s="112"/>
    </row>
    <row r="44" spans="1:28">
      <c r="A44" s="469" t="s">
        <v>491</v>
      </c>
      <c r="B44" s="469"/>
      <c r="C44" s="469"/>
      <c r="D44" s="469"/>
      <c r="E44" s="469"/>
      <c r="F44" s="469"/>
      <c r="G44" s="469"/>
      <c r="H44" s="469"/>
      <c r="I44" s="469"/>
      <c r="J44" s="469"/>
      <c r="K44" s="469"/>
      <c r="L44" s="469"/>
      <c r="M44" s="469"/>
      <c r="N44" s="469"/>
      <c r="O44" s="469" t="s">
        <v>491</v>
      </c>
      <c r="P44" s="469"/>
      <c r="Q44" s="469"/>
      <c r="R44" s="469"/>
      <c r="S44" s="469"/>
      <c r="T44" s="469"/>
      <c r="U44" s="469"/>
      <c r="V44" s="469"/>
      <c r="W44" s="469"/>
      <c r="X44" s="469"/>
      <c r="Y44" s="469"/>
      <c r="Z44" s="469"/>
      <c r="AA44" s="469"/>
      <c r="AB44" s="469"/>
    </row>
    <row r="45" spans="1:28">
      <c r="A45" s="469" t="s">
        <v>492</v>
      </c>
      <c r="B45" s="469"/>
      <c r="C45" s="469"/>
      <c r="D45" s="469"/>
      <c r="E45" s="469"/>
      <c r="F45" s="469"/>
      <c r="G45" s="469"/>
      <c r="H45" s="469"/>
      <c r="I45" s="469"/>
      <c r="J45" s="469"/>
      <c r="K45" s="469"/>
      <c r="L45" s="469"/>
      <c r="M45" s="469"/>
      <c r="N45" s="469"/>
      <c r="O45" s="469" t="s">
        <v>492</v>
      </c>
      <c r="P45" s="469"/>
      <c r="Q45" s="469"/>
      <c r="R45" s="469"/>
      <c r="S45" s="469"/>
      <c r="T45" s="469"/>
      <c r="U45" s="469"/>
      <c r="V45" s="469"/>
      <c r="W45" s="469"/>
      <c r="X45" s="469"/>
      <c r="Y45" s="469"/>
      <c r="Z45" s="469"/>
      <c r="AA45" s="469"/>
      <c r="AB45" s="469"/>
    </row>
    <row r="46" spans="1:28">
      <c r="A46" s="469" t="s">
        <v>493</v>
      </c>
      <c r="B46" s="469"/>
      <c r="C46" s="469"/>
      <c r="D46" s="469"/>
      <c r="E46" s="469"/>
      <c r="F46" s="469"/>
      <c r="G46" s="469"/>
      <c r="H46" s="469"/>
      <c r="I46" s="469"/>
      <c r="J46" s="469"/>
      <c r="K46" s="469"/>
      <c r="L46" s="469"/>
      <c r="M46" s="469"/>
      <c r="N46" s="469"/>
      <c r="O46" s="469" t="s">
        <v>493</v>
      </c>
      <c r="P46" s="469"/>
      <c r="Q46" s="469"/>
      <c r="R46" s="469"/>
      <c r="S46" s="469"/>
      <c r="T46" s="469"/>
      <c r="U46" s="469"/>
      <c r="V46" s="469"/>
      <c r="W46" s="469"/>
      <c r="X46" s="469"/>
      <c r="Y46" s="469"/>
      <c r="Z46" s="469"/>
      <c r="AA46" s="469"/>
      <c r="AB46" s="469"/>
    </row>
    <row r="47" spans="1:28">
      <c r="A47" s="469" t="s">
        <v>494</v>
      </c>
      <c r="B47" s="469"/>
      <c r="C47" s="469"/>
      <c r="D47" s="469"/>
      <c r="E47" s="469"/>
      <c r="F47" s="469"/>
      <c r="G47" s="469"/>
      <c r="H47" s="469"/>
      <c r="I47" s="469"/>
      <c r="J47" s="469"/>
      <c r="K47" s="469"/>
      <c r="L47" s="469"/>
      <c r="M47" s="469"/>
      <c r="N47" s="469"/>
      <c r="O47" s="469" t="s">
        <v>494</v>
      </c>
      <c r="P47" s="469"/>
      <c r="Q47" s="469"/>
      <c r="R47" s="469"/>
      <c r="S47" s="469"/>
      <c r="T47" s="469"/>
      <c r="U47" s="469"/>
      <c r="V47" s="469"/>
      <c r="W47" s="469"/>
      <c r="X47" s="469"/>
      <c r="Y47" s="469"/>
      <c r="Z47" s="469"/>
      <c r="AA47" s="469"/>
      <c r="AB47" s="469"/>
    </row>
    <row r="48" spans="1:28">
      <c r="A48" s="46"/>
      <c r="O48" s="46"/>
    </row>
  </sheetData>
  <mergeCells count="43">
    <mergeCell ref="A4:N4"/>
    <mergeCell ref="B34:C34"/>
    <mergeCell ref="B37:C37"/>
    <mergeCell ref="B40:C40"/>
    <mergeCell ref="D30:M32"/>
    <mergeCell ref="D33:M35"/>
    <mergeCell ref="D36:M38"/>
    <mergeCell ref="D39:M41"/>
    <mergeCell ref="E11:G11"/>
    <mergeCell ref="A28:N28"/>
    <mergeCell ref="K7:N7"/>
    <mergeCell ref="A25:D25"/>
    <mergeCell ref="H19:N19"/>
    <mergeCell ref="H16:N16"/>
    <mergeCell ref="A5:N5"/>
    <mergeCell ref="B31:C31"/>
    <mergeCell ref="O4:AB4"/>
    <mergeCell ref="Y7:AB7"/>
    <mergeCell ref="S11:U11"/>
    <mergeCell ref="V16:AB16"/>
    <mergeCell ref="O5:AB5"/>
    <mergeCell ref="V19:AB19"/>
    <mergeCell ref="O25:R25"/>
    <mergeCell ref="O28:AB28"/>
    <mergeCell ref="R30:AA32"/>
    <mergeCell ref="P31:Q31"/>
    <mergeCell ref="V22:AB22"/>
    <mergeCell ref="E25:N25"/>
    <mergeCell ref="S25:AB25"/>
    <mergeCell ref="A44:N44"/>
    <mergeCell ref="A45:N45"/>
    <mergeCell ref="A46:N46"/>
    <mergeCell ref="R36:AA38"/>
    <mergeCell ref="P37:Q37"/>
    <mergeCell ref="R39:AA41"/>
    <mergeCell ref="P40:Q40"/>
    <mergeCell ref="R33:AA35"/>
    <mergeCell ref="P34:Q34"/>
    <mergeCell ref="A47:N47"/>
    <mergeCell ref="O44:AB44"/>
    <mergeCell ref="O45:AB45"/>
    <mergeCell ref="O46:AB46"/>
    <mergeCell ref="O47:AB47"/>
  </mergeCells>
  <phoneticPr fontId="1"/>
  <hyperlinks>
    <hyperlink ref="AC1" location="目次!A1" display="目次に戻る" xr:uid="{00000000-0004-0000-27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CCFF99"/>
  </sheetPr>
  <dimension ref="A1:AC49"/>
  <sheetViews>
    <sheetView view="pageBreakPreview" topLeftCell="A44" zoomScale="70" zoomScaleNormal="100" zoomScaleSheetLayoutView="70" workbookViewId="0"/>
  </sheetViews>
  <sheetFormatPr defaultColWidth="5.875" defaultRowHeight="14.25"/>
  <cols>
    <col min="1" max="1" width="8.75" style="48" customWidth="1"/>
    <col min="2" max="5" width="5.875" style="48" customWidth="1"/>
    <col min="6" max="6" width="2.5" style="48" customWidth="1"/>
    <col min="7" max="13" width="5.875" style="48" customWidth="1"/>
    <col min="14" max="14" width="6.75" style="48" customWidth="1"/>
    <col min="15" max="15" width="8.75" style="48" customWidth="1"/>
    <col min="16"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358</v>
      </c>
      <c r="AB1" s="47" t="s">
        <v>358</v>
      </c>
      <c r="AC1" s="243" t="s">
        <v>363</v>
      </c>
    </row>
    <row r="5" spans="1:29" ht="28.5">
      <c r="A5" s="528" t="s">
        <v>426</v>
      </c>
      <c r="B5" s="528"/>
      <c r="C5" s="528"/>
      <c r="D5" s="528"/>
      <c r="E5" s="528"/>
      <c r="F5" s="528"/>
      <c r="G5" s="528"/>
      <c r="H5" s="528"/>
      <c r="I5" s="528"/>
      <c r="J5" s="528"/>
      <c r="K5" s="528"/>
      <c r="L5" s="528"/>
      <c r="M5" s="528"/>
      <c r="N5" s="528"/>
      <c r="O5" s="528" t="s">
        <v>426</v>
      </c>
      <c r="P5" s="528"/>
      <c r="Q5" s="528"/>
      <c r="R5" s="528"/>
      <c r="S5" s="528"/>
      <c r="T5" s="528"/>
      <c r="U5" s="528"/>
      <c r="V5" s="528"/>
      <c r="W5" s="528"/>
      <c r="X5" s="528"/>
      <c r="Y5" s="528"/>
      <c r="Z5" s="528"/>
      <c r="AA5" s="528"/>
      <c r="AB5" s="528"/>
    </row>
    <row r="6" spans="1:29">
      <c r="A6" s="536" t="s">
        <v>78</v>
      </c>
      <c r="B6" s="536"/>
      <c r="C6" s="536"/>
      <c r="D6" s="536"/>
      <c r="E6" s="536"/>
      <c r="F6" s="536"/>
      <c r="G6" s="536"/>
      <c r="H6" s="536"/>
      <c r="I6" s="536"/>
      <c r="J6" s="536"/>
      <c r="K6" s="536"/>
      <c r="L6" s="536"/>
      <c r="M6" s="536"/>
      <c r="N6" s="536"/>
      <c r="O6" s="536" t="s">
        <v>286</v>
      </c>
      <c r="P6" s="536"/>
      <c r="Q6" s="536"/>
      <c r="R6" s="536"/>
      <c r="S6" s="536"/>
      <c r="T6" s="536"/>
      <c r="U6" s="536"/>
      <c r="V6" s="536"/>
      <c r="W6" s="536"/>
      <c r="X6" s="536"/>
      <c r="Y6" s="536"/>
      <c r="Z6" s="536"/>
      <c r="AA6" s="536"/>
      <c r="AB6" s="536"/>
    </row>
    <row r="9" spans="1:29">
      <c r="A9" s="46"/>
      <c r="E9" s="48" t="s">
        <v>427</v>
      </c>
      <c r="O9" s="46"/>
      <c r="S9" s="48" t="s">
        <v>427</v>
      </c>
    </row>
    <row r="10" spans="1:29" ht="14.25" customHeight="1">
      <c r="A10" s="46"/>
      <c r="O10" s="46"/>
    </row>
    <row r="11" spans="1:29" ht="14.25" customHeight="1">
      <c r="G11" s="48" t="s">
        <v>22</v>
      </c>
      <c r="I11" s="662"/>
      <c r="J11" s="662"/>
      <c r="K11" s="662"/>
      <c r="L11" s="662"/>
      <c r="M11" s="662"/>
      <c r="N11" s="662"/>
      <c r="U11" s="48" t="s">
        <v>22</v>
      </c>
      <c r="W11" s="662"/>
      <c r="X11" s="662"/>
      <c r="Y11" s="662"/>
      <c r="Z11" s="662"/>
      <c r="AA11" s="662"/>
      <c r="AB11" s="662"/>
    </row>
    <row r="12" spans="1:29" ht="14.25" customHeight="1">
      <c r="I12" s="131"/>
      <c r="J12" s="131"/>
      <c r="K12" s="131"/>
      <c r="L12" s="131"/>
      <c r="M12" s="75"/>
      <c r="N12" s="75"/>
      <c r="W12" s="131"/>
      <c r="X12" s="131"/>
      <c r="Y12" s="131"/>
      <c r="Z12" s="131"/>
      <c r="AA12" s="75"/>
      <c r="AB12" s="75"/>
    </row>
    <row r="13" spans="1:29" ht="14.25" customHeight="1">
      <c r="G13" s="48" t="s">
        <v>2</v>
      </c>
      <c r="I13" s="662"/>
      <c r="J13" s="662"/>
      <c r="K13" s="662"/>
      <c r="L13" s="662"/>
      <c r="M13" s="662"/>
      <c r="N13" s="662"/>
      <c r="U13" s="48" t="s">
        <v>2</v>
      </c>
      <c r="W13" s="662"/>
      <c r="X13" s="662"/>
      <c r="Y13" s="662"/>
      <c r="Z13" s="662"/>
      <c r="AA13" s="662"/>
      <c r="AB13" s="662"/>
    </row>
    <row r="14" spans="1:29" ht="14.25" customHeight="1">
      <c r="I14" s="131"/>
      <c r="J14" s="92"/>
      <c r="K14" s="131"/>
      <c r="L14" s="131"/>
      <c r="M14" s="75"/>
      <c r="N14" s="75"/>
      <c r="W14" s="131"/>
      <c r="X14" s="92"/>
      <c r="Y14" s="131"/>
      <c r="Z14" s="131"/>
      <c r="AA14" s="75"/>
      <c r="AB14" s="75"/>
    </row>
    <row r="15" spans="1:29" ht="14.25" customHeight="1">
      <c r="G15" s="48" t="s">
        <v>23</v>
      </c>
      <c r="I15" s="662"/>
      <c r="J15" s="662"/>
      <c r="K15" s="662"/>
      <c r="L15" s="662"/>
      <c r="M15" s="662"/>
      <c r="N15" s="662"/>
      <c r="U15" s="48" t="s">
        <v>23</v>
      </c>
      <c r="W15" s="662"/>
      <c r="X15" s="662"/>
      <c r="Y15" s="662"/>
      <c r="Z15" s="662"/>
      <c r="AA15" s="662"/>
      <c r="AB15" s="662"/>
    </row>
    <row r="16" spans="1:29" ht="14.25" customHeight="1">
      <c r="I16" s="92"/>
      <c r="J16" s="92"/>
      <c r="K16" s="92"/>
      <c r="L16" s="75"/>
      <c r="M16" s="75"/>
      <c r="N16" s="75"/>
      <c r="W16" s="92"/>
      <c r="X16" s="92"/>
      <c r="Y16" s="92"/>
      <c r="Z16" s="75"/>
      <c r="AA16" s="75"/>
      <c r="AB16" s="75"/>
    </row>
    <row r="17" spans="1:28" ht="14.25" customHeight="1">
      <c r="G17" s="48" t="s">
        <v>10</v>
      </c>
      <c r="H17" s="91"/>
      <c r="I17" s="662"/>
      <c r="J17" s="662"/>
      <c r="K17" s="662"/>
      <c r="L17" s="662"/>
      <c r="M17" s="662"/>
      <c r="N17" s="662"/>
      <c r="U17" s="48" t="s">
        <v>10</v>
      </c>
      <c r="V17" s="91"/>
      <c r="W17" s="662"/>
      <c r="X17" s="662"/>
      <c r="Y17" s="662"/>
      <c r="Z17" s="662"/>
      <c r="AA17" s="662"/>
      <c r="AB17" s="662"/>
    </row>
    <row r="18" spans="1:28" ht="14.25" customHeight="1">
      <c r="I18" s="68"/>
      <c r="J18" s="68"/>
      <c r="K18" s="68"/>
      <c r="W18" s="68"/>
      <c r="X18" s="68"/>
      <c r="Y18" s="68"/>
    </row>
    <row r="19" spans="1:28" ht="14.25" customHeight="1">
      <c r="G19" s="91"/>
      <c r="H19" s="68"/>
      <c r="I19" s="68"/>
      <c r="J19" s="68"/>
      <c r="K19" s="68"/>
      <c r="L19" s="91"/>
      <c r="M19" s="92"/>
      <c r="U19" s="91"/>
      <c r="V19" s="68"/>
      <c r="W19" s="68"/>
      <c r="X19" s="68"/>
      <c r="Y19" s="68"/>
      <c r="Z19" s="91"/>
      <c r="AA19" s="92"/>
    </row>
    <row r="20" spans="1:28" ht="14.25" customHeight="1"/>
    <row r="21" spans="1:28" ht="14.25" customHeight="1">
      <c r="A21" s="247" t="str">
        <f>"　上記の者に、"&amp;設定シート!$F$6&amp;"執行の宮城県議会議員選挙における"</f>
        <v>　上記の者に、令和8年4月5日執行の宮城県議会議員選挙における</v>
      </c>
      <c r="B21" s="247"/>
      <c r="C21" s="247"/>
      <c r="D21" s="247"/>
      <c r="E21" s="247"/>
      <c r="F21" s="247"/>
      <c r="G21" s="247"/>
      <c r="H21" s="247"/>
      <c r="I21" s="247"/>
      <c r="J21" s="247"/>
      <c r="M21" s="93"/>
      <c r="N21" s="93"/>
      <c r="O21" s="247" t="str">
        <f>"　上記の者に、"&amp;設定シート!$F$6&amp;"執行の宮城県議会議員選挙における"</f>
        <v>　上記の者に、令和8年4月5日執行の宮城県議会議員選挙における</v>
      </c>
      <c r="P21" s="247"/>
      <c r="Q21" s="247"/>
      <c r="R21" s="247"/>
      <c r="S21" s="247"/>
      <c r="T21" s="247"/>
      <c r="U21" s="247"/>
      <c r="V21" s="247"/>
      <c r="W21" s="247"/>
      <c r="X21" s="247"/>
      <c r="AA21" s="93"/>
      <c r="AB21" s="93"/>
    </row>
    <row r="22" spans="1:28" ht="14.25" customHeight="1">
      <c r="A22" s="75"/>
      <c r="O22" s="75"/>
    </row>
    <row r="23" spans="1:28" ht="14.25" customHeight="1">
      <c r="A23" s="78" t="s">
        <v>428</v>
      </c>
      <c r="B23" s="48" t="s">
        <v>623</v>
      </c>
      <c r="C23" s="68"/>
      <c r="O23" s="78" t="s">
        <v>428</v>
      </c>
      <c r="P23" s="48" t="s">
        <v>623</v>
      </c>
      <c r="Q23" s="68"/>
    </row>
    <row r="24" spans="1:28" ht="14.25" customHeight="1">
      <c r="C24" s="68"/>
      <c r="Q24" s="68"/>
    </row>
    <row r="25" spans="1:28" ht="14.25" customHeight="1">
      <c r="A25" s="78" t="s">
        <v>428</v>
      </c>
      <c r="B25" s="48" t="s">
        <v>429</v>
      </c>
      <c r="C25" s="68"/>
      <c r="O25" s="78" t="s">
        <v>428</v>
      </c>
      <c r="P25" s="48" t="s">
        <v>429</v>
      </c>
      <c r="Q25" s="68"/>
    </row>
    <row r="26" spans="1:28" ht="14.25" customHeight="1">
      <c r="C26" s="68"/>
      <c r="Q26" s="68"/>
    </row>
    <row r="27" spans="1:28" ht="14.25" customHeight="1">
      <c r="A27" s="78" t="s">
        <v>428</v>
      </c>
      <c r="B27" s="48" t="s">
        <v>430</v>
      </c>
      <c r="C27" s="68"/>
      <c r="O27" s="78" t="s">
        <v>428</v>
      </c>
      <c r="P27" s="48" t="s">
        <v>430</v>
      </c>
      <c r="Q27" s="68"/>
    </row>
    <row r="28" spans="1:28" ht="14.25" customHeight="1">
      <c r="G28" s="73"/>
      <c r="J28" s="73"/>
      <c r="U28" s="73"/>
      <c r="X28" s="73"/>
    </row>
    <row r="29" spans="1:28" ht="14.25" customHeight="1">
      <c r="A29" s="78" t="s">
        <v>428</v>
      </c>
      <c r="B29" s="662"/>
      <c r="C29" s="662"/>
      <c r="D29" s="662"/>
      <c r="E29" s="662"/>
      <c r="F29" s="662"/>
      <c r="G29" s="662"/>
      <c r="H29" s="662"/>
      <c r="I29" s="662"/>
      <c r="J29" s="662"/>
      <c r="K29" s="662"/>
      <c r="L29" s="48" t="s">
        <v>431</v>
      </c>
      <c r="O29" s="78" t="s">
        <v>428</v>
      </c>
      <c r="P29" s="662"/>
      <c r="Q29" s="662"/>
      <c r="R29" s="662"/>
      <c r="S29" s="662"/>
      <c r="T29" s="662"/>
      <c r="U29" s="662"/>
      <c r="V29" s="662"/>
      <c r="W29" s="662"/>
      <c r="X29" s="662"/>
      <c r="Y29" s="662"/>
      <c r="Z29" s="48" t="s">
        <v>431</v>
      </c>
    </row>
    <row r="30" spans="1:28" ht="14.25" customHeight="1">
      <c r="A30" s="78"/>
      <c r="B30" s="115"/>
      <c r="C30" s="115"/>
      <c r="D30" s="115"/>
      <c r="E30" s="115"/>
      <c r="F30" s="115"/>
      <c r="G30" s="115"/>
      <c r="H30" s="115"/>
      <c r="I30" s="115"/>
      <c r="J30" s="115"/>
      <c r="K30" s="115"/>
      <c r="O30" s="78"/>
      <c r="P30" s="115"/>
      <c r="Q30" s="115"/>
      <c r="R30" s="115"/>
      <c r="S30" s="115"/>
      <c r="T30" s="115"/>
      <c r="U30" s="115"/>
      <c r="V30" s="115"/>
      <c r="W30" s="115"/>
      <c r="X30" s="115"/>
      <c r="Y30" s="115"/>
    </row>
    <row r="31" spans="1:28" ht="14.25" customHeight="1">
      <c r="A31" s="48" t="s">
        <v>432</v>
      </c>
      <c r="B31" s="115"/>
      <c r="C31" s="115"/>
      <c r="D31" s="115"/>
      <c r="E31" s="115"/>
      <c r="F31" s="115"/>
      <c r="G31" s="115"/>
      <c r="H31" s="115"/>
      <c r="I31" s="115"/>
      <c r="J31" s="115"/>
      <c r="K31" s="115"/>
      <c r="O31" s="48" t="s">
        <v>432</v>
      </c>
      <c r="P31" s="115"/>
      <c r="Q31" s="115"/>
      <c r="R31" s="115"/>
      <c r="S31" s="115"/>
      <c r="T31" s="115"/>
      <c r="U31" s="115"/>
      <c r="V31" s="115"/>
      <c r="W31" s="115"/>
      <c r="X31" s="115"/>
      <c r="Y31" s="115"/>
    </row>
    <row r="32" spans="1:28" ht="14.25" customHeight="1">
      <c r="G32" s="73"/>
      <c r="J32" s="73"/>
      <c r="N32" s="66"/>
      <c r="U32" s="73"/>
      <c r="X32" s="73"/>
      <c r="AB32" s="66"/>
    </row>
    <row r="33" spans="1:28" ht="14.25" customHeight="1">
      <c r="G33" s="73"/>
      <c r="J33" s="73"/>
      <c r="N33" s="66"/>
      <c r="U33" s="73"/>
      <c r="X33" s="73"/>
    </row>
    <row r="34" spans="1:28" ht="14.25" customHeight="1">
      <c r="B34" s="535" t="s">
        <v>88</v>
      </c>
      <c r="C34" s="535"/>
      <c r="D34" s="535"/>
      <c r="E34" s="535"/>
      <c r="G34" s="73"/>
      <c r="J34" s="90"/>
      <c r="P34" s="535" t="s">
        <v>88</v>
      </c>
      <c r="Q34" s="535"/>
      <c r="R34" s="535"/>
      <c r="S34" s="535"/>
      <c r="U34" s="73"/>
      <c r="X34" s="90"/>
    </row>
    <row r="35" spans="1:28" ht="14.25" customHeight="1">
      <c r="G35" s="73"/>
      <c r="J35" s="73"/>
      <c r="U35" s="73"/>
      <c r="X35" s="73"/>
    </row>
    <row r="36" spans="1:28" ht="14.25" customHeight="1">
      <c r="G36" s="73"/>
      <c r="J36" s="73"/>
      <c r="U36" s="73"/>
      <c r="X36" s="73"/>
    </row>
    <row r="37" spans="1:28" ht="14.25" customHeight="1">
      <c r="B37" s="48" t="s">
        <v>433</v>
      </c>
      <c r="C37" s="76"/>
      <c r="D37" s="76"/>
      <c r="E37" s="76"/>
      <c r="F37" s="76"/>
      <c r="G37" s="76"/>
      <c r="P37" s="48" t="s">
        <v>434</v>
      </c>
      <c r="Q37" s="76"/>
      <c r="R37" s="76"/>
      <c r="S37" s="76"/>
      <c r="T37" s="76"/>
      <c r="U37" s="76"/>
    </row>
    <row r="38" spans="1:28" ht="14.25" customHeight="1">
      <c r="C38" s="76"/>
      <c r="D38" s="76"/>
      <c r="E38" s="76"/>
      <c r="F38" s="76"/>
      <c r="G38" s="76"/>
      <c r="Q38" s="76"/>
      <c r="R38" s="76"/>
      <c r="S38" s="76"/>
      <c r="T38" s="76"/>
      <c r="U38" s="76"/>
    </row>
    <row r="39" spans="1:28" ht="14.25" customHeight="1">
      <c r="C39" s="48" t="s">
        <v>277</v>
      </c>
      <c r="D39" s="76"/>
      <c r="F39" s="662"/>
      <c r="G39" s="662"/>
      <c r="H39" s="662"/>
      <c r="I39" s="662"/>
      <c r="J39" s="662"/>
      <c r="K39" s="662"/>
      <c r="L39" s="662"/>
      <c r="M39" s="662"/>
      <c r="N39" s="662"/>
      <c r="Q39" s="48" t="s">
        <v>277</v>
      </c>
      <c r="R39" s="76"/>
      <c r="T39" s="662"/>
      <c r="U39" s="662"/>
      <c r="V39" s="662"/>
      <c r="W39" s="662"/>
      <c r="X39" s="662"/>
      <c r="Y39" s="662"/>
      <c r="Z39" s="662"/>
      <c r="AA39" s="662"/>
      <c r="AB39" s="662"/>
    </row>
    <row r="40" spans="1:28" ht="14.25" customHeight="1">
      <c r="D40" s="76"/>
      <c r="G40" s="115"/>
      <c r="H40" s="115"/>
      <c r="I40" s="115"/>
      <c r="J40" s="115"/>
      <c r="K40" s="115"/>
      <c r="L40" s="115"/>
      <c r="M40" s="115"/>
      <c r="R40" s="76"/>
      <c r="U40" s="115"/>
      <c r="V40" s="115"/>
      <c r="W40" s="115"/>
      <c r="X40" s="115"/>
      <c r="Y40" s="115"/>
      <c r="Z40" s="115"/>
      <c r="AA40" s="115"/>
    </row>
    <row r="41" spans="1:28" ht="14.25" customHeight="1">
      <c r="D41" s="72"/>
      <c r="R41" s="72"/>
    </row>
    <row r="42" spans="1:28" ht="14.25" customHeight="1">
      <c r="B42" s="113"/>
      <c r="C42" s="48" t="s">
        <v>181</v>
      </c>
      <c r="D42" s="113"/>
      <c r="F42" s="662"/>
      <c r="G42" s="662"/>
      <c r="H42" s="662"/>
      <c r="I42" s="662"/>
      <c r="J42" s="662"/>
      <c r="K42" s="662"/>
      <c r="L42" s="662"/>
      <c r="M42" s="662"/>
      <c r="N42" s="662"/>
      <c r="P42" s="113"/>
      <c r="Q42" s="48" t="s">
        <v>181</v>
      </c>
      <c r="T42" s="662"/>
      <c r="U42" s="662"/>
      <c r="V42" s="662"/>
      <c r="W42" s="662"/>
      <c r="X42" s="662"/>
      <c r="Y42" s="662"/>
      <c r="Z42" s="662"/>
      <c r="AA42" s="662"/>
      <c r="AB42" s="662"/>
    </row>
    <row r="43" spans="1:28" ht="14.25" customHeight="1">
      <c r="C43" s="245" t="s">
        <v>435</v>
      </c>
      <c r="D43" s="71"/>
      <c r="G43" s="76"/>
      <c r="H43" s="534"/>
      <c r="I43" s="534"/>
      <c r="J43" s="534"/>
      <c r="K43" s="534"/>
      <c r="L43" s="534"/>
      <c r="M43" s="46"/>
      <c r="Q43" s="245" t="s">
        <v>435</v>
      </c>
      <c r="R43" s="71"/>
      <c r="U43" s="76"/>
      <c r="V43" s="534"/>
      <c r="W43" s="534"/>
      <c r="X43" s="534"/>
      <c r="Y43" s="534"/>
      <c r="Z43" s="534"/>
      <c r="AA43" s="46"/>
    </row>
    <row r="44" spans="1:28" ht="14.25" customHeight="1">
      <c r="G44" s="73"/>
      <c r="J44" s="73"/>
      <c r="U44" s="73"/>
      <c r="X44" s="73"/>
    </row>
    <row r="45" spans="1:28" ht="14.25" customHeight="1">
      <c r="G45" s="73"/>
      <c r="J45" s="73"/>
      <c r="U45" s="73"/>
      <c r="X45" s="73"/>
    </row>
    <row r="46" spans="1:28" ht="14.25" customHeight="1">
      <c r="A46" s="114" t="s">
        <v>69</v>
      </c>
      <c r="B46" s="64"/>
      <c r="C46" s="64"/>
      <c r="D46" s="64"/>
      <c r="E46" s="64"/>
      <c r="F46" s="64"/>
      <c r="G46" s="64"/>
      <c r="H46" s="64"/>
      <c r="I46" s="64"/>
      <c r="J46" s="64"/>
      <c r="K46" s="64"/>
      <c r="L46" s="64"/>
      <c r="M46" s="64"/>
      <c r="N46" s="112"/>
      <c r="O46" s="114" t="s">
        <v>69</v>
      </c>
      <c r="P46" s="64"/>
      <c r="Q46" s="64"/>
      <c r="R46" s="64"/>
      <c r="S46" s="64"/>
      <c r="T46" s="64"/>
      <c r="U46" s="64"/>
      <c r="V46" s="64"/>
      <c r="W46" s="64"/>
      <c r="X46" s="64"/>
      <c r="Y46" s="64"/>
      <c r="Z46" s="64"/>
      <c r="AA46" s="64"/>
      <c r="AB46" s="112"/>
    </row>
    <row r="47" spans="1:28">
      <c r="A47" s="733" t="s">
        <v>440</v>
      </c>
      <c r="B47" s="733"/>
      <c r="C47" s="733"/>
      <c r="D47" s="733"/>
      <c r="E47" s="733"/>
      <c r="F47" s="733"/>
      <c r="G47" s="733"/>
      <c r="H47" s="733"/>
      <c r="I47" s="733"/>
      <c r="J47" s="733"/>
      <c r="K47" s="733"/>
      <c r="L47" s="733"/>
      <c r="M47" s="733"/>
      <c r="N47" s="733"/>
      <c r="O47" s="733" t="s">
        <v>440</v>
      </c>
      <c r="P47" s="733"/>
      <c r="Q47" s="733"/>
      <c r="R47" s="733"/>
      <c r="S47" s="733"/>
      <c r="T47" s="733"/>
      <c r="U47" s="733"/>
      <c r="V47" s="733"/>
      <c r="W47" s="733"/>
      <c r="X47" s="733"/>
      <c r="Y47" s="733"/>
      <c r="Z47" s="733"/>
      <c r="AA47" s="733"/>
      <c r="AB47" s="733"/>
    </row>
    <row r="48" spans="1:28">
      <c r="A48" s="531" t="s">
        <v>441</v>
      </c>
      <c r="B48" s="531"/>
      <c r="C48" s="531"/>
      <c r="D48" s="531"/>
      <c r="E48" s="531"/>
      <c r="F48" s="531"/>
      <c r="G48" s="531"/>
      <c r="H48" s="531"/>
      <c r="I48" s="531"/>
      <c r="J48" s="531"/>
      <c r="K48" s="531"/>
      <c r="L48" s="531"/>
      <c r="M48" s="531"/>
      <c r="N48" s="531"/>
      <c r="O48" s="531" t="s">
        <v>441</v>
      </c>
      <c r="P48" s="531"/>
      <c r="Q48" s="531"/>
      <c r="R48" s="531"/>
      <c r="S48" s="531"/>
      <c r="T48" s="531"/>
      <c r="U48" s="531"/>
      <c r="V48" s="531"/>
      <c r="W48" s="531"/>
      <c r="X48" s="531"/>
      <c r="Y48" s="531"/>
      <c r="Z48" s="531"/>
      <c r="AA48" s="531"/>
      <c r="AB48" s="531"/>
    </row>
    <row r="49" spans="1:28">
      <c r="A49" s="733" t="s">
        <v>436</v>
      </c>
      <c r="B49" s="733"/>
      <c r="C49" s="733"/>
      <c r="D49" s="733"/>
      <c r="E49" s="733"/>
      <c r="F49" s="733"/>
      <c r="G49" s="733"/>
      <c r="H49" s="733"/>
      <c r="I49" s="733"/>
      <c r="J49" s="733"/>
      <c r="K49" s="733"/>
      <c r="L49" s="733"/>
      <c r="M49" s="733"/>
      <c r="N49" s="733"/>
      <c r="O49" s="733" t="s">
        <v>436</v>
      </c>
      <c r="P49" s="733"/>
      <c r="Q49" s="733"/>
      <c r="R49" s="733"/>
      <c r="S49" s="733"/>
      <c r="T49" s="733"/>
      <c r="U49" s="733"/>
      <c r="V49" s="733"/>
      <c r="W49" s="733"/>
      <c r="X49" s="733"/>
      <c r="Y49" s="733"/>
      <c r="Z49" s="733"/>
      <c r="AA49" s="733"/>
      <c r="AB49" s="733"/>
    </row>
  </sheetData>
  <mergeCells count="28">
    <mergeCell ref="A5:N5"/>
    <mergeCell ref="I15:N15"/>
    <mergeCell ref="A6:N6"/>
    <mergeCell ref="I11:N11"/>
    <mergeCell ref="I13:N13"/>
    <mergeCell ref="O5:AB5"/>
    <mergeCell ref="O6:AB6"/>
    <mergeCell ref="W11:AB11"/>
    <mergeCell ref="W13:AB13"/>
    <mergeCell ref="W15:AB15"/>
    <mergeCell ref="V43:Z43"/>
    <mergeCell ref="H43:L43"/>
    <mergeCell ref="F39:N39"/>
    <mergeCell ref="W17:AB17"/>
    <mergeCell ref="P34:S34"/>
    <mergeCell ref="T39:AB39"/>
    <mergeCell ref="T42:AB42"/>
    <mergeCell ref="F42:N42"/>
    <mergeCell ref="B29:K29"/>
    <mergeCell ref="I17:N17"/>
    <mergeCell ref="P29:Y29"/>
    <mergeCell ref="B34:E34"/>
    <mergeCell ref="A47:N47"/>
    <mergeCell ref="A48:N48"/>
    <mergeCell ref="A49:N49"/>
    <mergeCell ref="O47:AB47"/>
    <mergeCell ref="O48:AB48"/>
    <mergeCell ref="O49:AB49"/>
  </mergeCells>
  <phoneticPr fontId="1"/>
  <hyperlinks>
    <hyperlink ref="AC1" location="目次!A1" display="目次に戻る" xr:uid="{00000000-0004-0000-28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R45"/>
  <sheetViews>
    <sheetView workbookViewId="0"/>
  </sheetViews>
  <sheetFormatPr defaultRowHeight="14.25"/>
  <cols>
    <col min="1" max="1" width="15" style="280" customWidth="1"/>
    <col min="2" max="2" width="60.75" style="280" bestFit="1" customWidth="1"/>
    <col min="3" max="3" width="9.75" style="311" bestFit="1" customWidth="1"/>
    <col min="4" max="4" width="21.875" style="321" customWidth="1"/>
    <col min="5" max="5" width="4.375" style="311" bestFit="1" customWidth="1"/>
    <col min="6" max="6" width="21.875" style="321" customWidth="1"/>
    <col min="7" max="7" width="59.875" style="280" customWidth="1"/>
    <col min="8" max="16384" width="9" style="280"/>
  </cols>
  <sheetData>
    <row r="1" spans="1:18" s="64" customFormat="1">
      <c r="A1" s="282"/>
      <c r="B1" s="282"/>
      <c r="C1" s="282"/>
      <c r="D1" s="268"/>
      <c r="E1" s="282"/>
      <c r="F1" s="268"/>
      <c r="G1" s="282"/>
      <c r="R1" s="65"/>
    </row>
    <row r="2" spans="1:18" s="64" customFormat="1" ht="17.25">
      <c r="A2" s="454" t="s">
        <v>717</v>
      </c>
      <c r="B2" s="454"/>
      <c r="C2" s="454"/>
      <c r="D2" s="454"/>
      <c r="E2" s="454"/>
      <c r="F2" s="454"/>
      <c r="G2" s="454"/>
      <c r="H2" s="284"/>
      <c r="I2" s="284"/>
      <c r="J2" s="284"/>
      <c r="K2" s="284"/>
      <c r="L2" s="284"/>
      <c r="M2" s="284"/>
      <c r="N2" s="284"/>
      <c r="O2" s="284"/>
      <c r="P2" s="284"/>
      <c r="Q2" s="284"/>
      <c r="R2" s="284"/>
    </row>
    <row r="3" spans="1:18" s="308" customFormat="1" ht="15" customHeight="1">
      <c r="A3" s="310"/>
      <c r="B3" s="307"/>
      <c r="C3" s="307"/>
      <c r="D3" s="319"/>
      <c r="E3" s="307"/>
      <c r="F3" s="319"/>
      <c r="G3" s="307"/>
      <c r="H3" s="284"/>
      <c r="I3" s="284"/>
      <c r="J3" s="284"/>
      <c r="K3" s="284"/>
      <c r="L3" s="284"/>
      <c r="M3" s="284"/>
      <c r="N3" s="284"/>
      <c r="O3" s="284"/>
      <c r="P3" s="284"/>
      <c r="Q3" s="284"/>
      <c r="R3" s="284"/>
    </row>
    <row r="4" spans="1:18" s="64" customFormat="1">
      <c r="A4" s="149" t="s">
        <v>231</v>
      </c>
      <c r="B4" s="281"/>
      <c r="C4" s="283"/>
      <c r="D4" s="320"/>
      <c r="E4" s="283"/>
      <c r="F4" s="320"/>
      <c r="G4" s="281"/>
      <c r="H4" s="281"/>
      <c r="I4" s="281"/>
      <c r="J4" s="281"/>
      <c r="K4" s="281"/>
      <c r="L4" s="281"/>
      <c r="M4" s="281"/>
      <c r="R4" s="65"/>
    </row>
    <row r="5" spans="1:18" s="64" customFormat="1">
      <c r="A5" s="244" t="s">
        <v>579</v>
      </c>
      <c r="B5" s="281"/>
      <c r="C5" s="283"/>
      <c r="D5" s="320"/>
      <c r="E5" s="283"/>
      <c r="F5" s="320"/>
      <c r="G5" s="281"/>
      <c r="H5" s="281"/>
      <c r="I5" s="281"/>
      <c r="J5" s="281"/>
      <c r="K5" s="281"/>
      <c r="L5" s="281"/>
      <c r="M5" s="281"/>
      <c r="R5" s="65"/>
    </row>
    <row r="6" spans="1:18">
      <c r="A6" s="309" t="s">
        <v>614</v>
      </c>
    </row>
    <row r="7" spans="1:18" s="64" customFormat="1" ht="15" thickBot="1">
      <c r="B7" s="281"/>
      <c r="C7" s="283"/>
      <c r="D7" s="320"/>
      <c r="E7" s="283"/>
      <c r="F7" s="320"/>
      <c r="G7" s="281"/>
      <c r="H7" s="281"/>
      <c r="I7" s="281"/>
      <c r="J7" s="281"/>
      <c r="K7" s="281"/>
      <c r="L7" s="281"/>
      <c r="M7" s="281"/>
      <c r="R7" s="65"/>
    </row>
    <row r="8" spans="1:18" s="119" customFormat="1" ht="13.5">
      <c r="A8" s="355" t="s">
        <v>575</v>
      </c>
      <c r="B8" s="354" t="s">
        <v>576</v>
      </c>
      <c r="C8" s="455" t="s">
        <v>577</v>
      </c>
      <c r="D8" s="456"/>
      <c r="E8" s="455" t="s">
        <v>578</v>
      </c>
      <c r="F8" s="456"/>
      <c r="G8" s="356" t="s">
        <v>61</v>
      </c>
      <c r="H8" s="285"/>
      <c r="I8" s="285"/>
      <c r="J8" s="285"/>
      <c r="K8" s="285"/>
      <c r="L8" s="285"/>
      <c r="M8" s="285"/>
    </row>
    <row r="9" spans="1:18" s="64" customFormat="1" ht="17.25">
      <c r="A9" s="286" t="s">
        <v>544</v>
      </c>
      <c r="B9" s="296" t="s">
        <v>715</v>
      </c>
      <c r="C9" s="313" t="s">
        <v>597</v>
      </c>
      <c r="D9" s="323" t="s">
        <v>580</v>
      </c>
      <c r="E9" s="463"/>
      <c r="F9" s="464"/>
      <c r="G9" s="288"/>
      <c r="H9" s="285"/>
    </row>
    <row r="10" spans="1:18" s="64" customFormat="1" ht="17.25">
      <c r="A10" s="289" t="s">
        <v>545</v>
      </c>
      <c r="B10" s="290" t="s">
        <v>716</v>
      </c>
      <c r="C10" s="461"/>
      <c r="D10" s="462"/>
      <c r="E10" s="314" t="s">
        <v>597</v>
      </c>
      <c r="F10" s="322" t="s">
        <v>580</v>
      </c>
      <c r="G10" s="291"/>
      <c r="H10" s="285"/>
    </row>
    <row r="11" spans="1:18" ht="17.25">
      <c r="A11" s="286" t="s">
        <v>546</v>
      </c>
      <c r="B11" s="296" t="s">
        <v>244</v>
      </c>
      <c r="C11" s="313" t="s">
        <v>597</v>
      </c>
      <c r="D11" s="323" t="s">
        <v>580</v>
      </c>
      <c r="E11" s="313" t="s">
        <v>597</v>
      </c>
      <c r="F11" s="323" t="s">
        <v>580</v>
      </c>
      <c r="G11" s="288"/>
      <c r="H11" s="285"/>
    </row>
    <row r="12" spans="1:18" ht="17.25">
      <c r="A12" s="286" t="s">
        <v>547</v>
      </c>
      <c r="B12" s="287" t="s">
        <v>478</v>
      </c>
      <c r="C12" s="315" t="s">
        <v>428</v>
      </c>
      <c r="D12" s="323"/>
      <c r="E12" s="315" t="s">
        <v>428</v>
      </c>
      <c r="F12" s="323"/>
      <c r="G12" s="288" t="s">
        <v>582</v>
      </c>
      <c r="H12" s="285"/>
    </row>
    <row r="13" spans="1:18" ht="17.25">
      <c r="A13" s="289" t="s">
        <v>548</v>
      </c>
      <c r="B13" s="290" t="s">
        <v>298</v>
      </c>
      <c r="C13" s="461"/>
      <c r="D13" s="462"/>
      <c r="E13" s="314" t="s">
        <v>597</v>
      </c>
      <c r="F13" s="322" t="s">
        <v>580</v>
      </c>
      <c r="G13" s="291"/>
      <c r="H13" s="285"/>
    </row>
    <row r="14" spans="1:18" ht="17.25">
      <c r="A14" s="289" t="s">
        <v>549</v>
      </c>
      <c r="B14" s="292" t="s">
        <v>600</v>
      </c>
      <c r="C14" s="461"/>
      <c r="D14" s="462"/>
      <c r="E14" s="314" t="s">
        <v>597</v>
      </c>
      <c r="F14" s="322" t="s">
        <v>580</v>
      </c>
      <c r="G14" s="293" t="s">
        <v>601</v>
      </c>
      <c r="H14" s="285"/>
    </row>
    <row r="15" spans="1:18" ht="17.25">
      <c r="A15" s="286" t="s">
        <v>551</v>
      </c>
      <c r="B15" s="287" t="s">
        <v>550</v>
      </c>
      <c r="C15" s="315" t="s">
        <v>428</v>
      </c>
      <c r="D15" s="323"/>
      <c r="E15" s="315" t="s">
        <v>428</v>
      </c>
      <c r="F15" s="323"/>
      <c r="G15" s="288" t="s">
        <v>583</v>
      </c>
      <c r="H15" s="285"/>
    </row>
    <row r="16" spans="1:18" ht="18.75" customHeight="1">
      <c r="A16" s="286" t="s">
        <v>552</v>
      </c>
      <c r="B16" s="287" t="s">
        <v>553</v>
      </c>
      <c r="C16" s="313" t="s">
        <v>597</v>
      </c>
      <c r="D16" s="323" t="s">
        <v>580</v>
      </c>
      <c r="E16" s="465" t="s">
        <v>597</v>
      </c>
      <c r="F16" s="467" t="s">
        <v>595</v>
      </c>
      <c r="G16" s="288" t="s">
        <v>584</v>
      </c>
      <c r="H16" s="285"/>
    </row>
    <row r="17" spans="1:8" ht="17.25">
      <c r="A17" s="289" t="s">
        <v>554</v>
      </c>
      <c r="B17" s="292" t="s">
        <v>555</v>
      </c>
      <c r="C17" s="461"/>
      <c r="D17" s="462"/>
      <c r="E17" s="466"/>
      <c r="F17" s="468"/>
      <c r="G17" s="293" t="s">
        <v>585</v>
      </c>
      <c r="H17" s="285"/>
    </row>
    <row r="18" spans="1:8" ht="17.25">
      <c r="A18" s="286" t="s">
        <v>556</v>
      </c>
      <c r="B18" s="287" t="s">
        <v>559</v>
      </c>
      <c r="C18" s="315" t="s">
        <v>428</v>
      </c>
      <c r="D18" s="323"/>
      <c r="E18" s="315" t="s">
        <v>428</v>
      </c>
      <c r="F18" s="323"/>
      <c r="G18" s="288" t="s">
        <v>586</v>
      </c>
      <c r="H18" s="285"/>
    </row>
    <row r="19" spans="1:8" ht="17.25">
      <c r="A19" s="295" t="s">
        <v>557</v>
      </c>
      <c r="B19" s="292" t="s">
        <v>558</v>
      </c>
      <c r="C19" s="461"/>
      <c r="D19" s="462"/>
      <c r="E19" s="316" t="s">
        <v>428</v>
      </c>
      <c r="F19" s="322"/>
      <c r="G19" s="293" t="s">
        <v>587</v>
      </c>
      <c r="H19" s="285"/>
    </row>
    <row r="20" spans="1:8" ht="17.25">
      <c r="A20" s="295" t="s">
        <v>560</v>
      </c>
      <c r="B20" s="292" t="s">
        <v>247</v>
      </c>
      <c r="C20" s="461"/>
      <c r="D20" s="462"/>
      <c r="E20" s="316" t="s">
        <v>428</v>
      </c>
      <c r="F20" s="322" t="s">
        <v>596</v>
      </c>
      <c r="G20" s="293" t="s">
        <v>588</v>
      </c>
      <c r="H20" s="285"/>
    </row>
    <row r="21" spans="1:8" ht="17.25">
      <c r="A21" s="294" t="s">
        <v>561</v>
      </c>
      <c r="B21" s="287" t="s">
        <v>392</v>
      </c>
      <c r="C21" s="315" t="s">
        <v>428</v>
      </c>
      <c r="D21" s="323"/>
      <c r="E21" s="315" t="s">
        <v>428</v>
      </c>
      <c r="F21" s="323"/>
      <c r="G21" s="288" t="s">
        <v>589</v>
      </c>
      <c r="H21" s="285"/>
    </row>
    <row r="22" spans="1:8" ht="17.25">
      <c r="A22" s="295" t="s">
        <v>562</v>
      </c>
      <c r="B22" s="290" t="s">
        <v>393</v>
      </c>
      <c r="C22" s="461"/>
      <c r="D22" s="462"/>
      <c r="E22" s="316" t="s">
        <v>428</v>
      </c>
      <c r="F22" s="322"/>
      <c r="G22" s="291" t="s">
        <v>590</v>
      </c>
      <c r="H22" s="285"/>
    </row>
    <row r="23" spans="1:8" ht="17.25">
      <c r="A23" s="294" t="s">
        <v>563</v>
      </c>
      <c r="B23" s="296" t="s">
        <v>394</v>
      </c>
      <c r="C23" s="315" t="s">
        <v>428</v>
      </c>
      <c r="D23" s="323"/>
      <c r="E23" s="315" t="s">
        <v>428</v>
      </c>
      <c r="F23" s="323"/>
      <c r="G23" s="297" t="s">
        <v>591</v>
      </c>
      <c r="H23" s="285"/>
    </row>
    <row r="24" spans="1:8" ht="17.25">
      <c r="A24" s="295" t="s">
        <v>564</v>
      </c>
      <c r="B24" s="290" t="s">
        <v>395</v>
      </c>
      <c r="C24" s="461"/>
      <c r="D24" s="462"/>
      <c r="E24" s="316" t="s">
        <v>428</v>
      </c>
      <c r="F24" s="322"/>
      <c r="G24" s="291" t="s">
        <v>592</v>
      </c>
    </row>
    <row r="25" spans="1:8" ht="17.25">
      <c r="A25" s="295" t="s">
        <v>565</v>
      </c>
      <c r="B25" s="298" t="s">
        <v>300</v>
      </c>
      <c r="C25" s="461"/>
      <c r="D25" s="462"/>
      <c r="E25" s="316" t="s">
        <v>428</v>
      </c>
      <c r="F25" s="322" t="s">
        <v>617</v>
      </c>
      <c r="G25" s="299" t="s">
        <v>593</v>
      </c>
    </row>
    <row r="26" spans="1:8" ht="17.25">
      <c r="A26" s="300" t="s">
        <v>566</v>
      </c>
      <c r="B26" s="298" t="s">
        <v>567</v>
      </c>
      <c r="C26" s="461"/>
      <c r="D26" s="462"/>
      <c r="E26" s="316" t="s">
        <v>428</v>
      </c>
      <c r="F26" s="331" t="s">
        <v>616</v>
      </c>
      <c r="G26" s="299" t="s">
        <v>581</v>
      </c>
    </row>
    <row r="27" spans="1:8" ht="17.25">
      <c r="A27" s="330" t="s">
        <v>549</v>
      </c>
      <c r="B27" s="287" t="s">
        <v>599</v>
      </c>
      <c r="C27" s="315" t="s">
        <v>428</v>
      </c>
      <c r="D27" s="323" t="s">
        <v>598</v>
      </c>
      <c r="E27" s="315" t="s">
        <v>428</v>
      </c>
      <c r="F27" s="323" t="s">
        <v>598</v>
      </c>
      <c r="G27" s="329" t="s">
        <v>601</v>
      </c>
      <c r="H27" s="285"/>
    </row>
    <row r="28" spans="1:8" ht="17.25">
      <c r="A28" s="294" t="s">
        <v>297</v>
      </c>
      <c r="B28" s="287" t="s">
        <v>248</v>
      </c>
      <c r="C28" s="315" t="s">
        <v>428</v>
      </c>
      <c r="D28" s="323"/>
      <c r="E28" s="315" t="s">
        <v>428</v>
      </c>
      <c r="F28" s="323"/>
      <c r="G28" s="457" t="s">
        <v>594</v>
      </c>
    </row>
    <row r="29" spans="1:8" ht="17.25">
      <c r="A29" s="294" t="s">
        <v>72</v>
      </c>
      <c r="B29" s="287" t="s">
        <v>246</v>
      </c>
      <c r="C29" s="315" t="s">
        <v>428</v>
      </c>
      <c r="D29" s="323" t="s">
        <v>598</v>
      </c>
      <c r="E29" s="315" t="s">
        <v>428</v>
      </c>
      <c r="F29" s="323" t="s">
        <v>598</v>
      </c>
      <c r="G29" s="458"/>
    </row>
    <row r="30" spans="1:8" ht="17.25">
      <c r="A30" s="294" t="s">
        <v>568</v>
      </c>
      <c r="B30" s="287" t="s">
        <v>249</v>
      </c>
      <c r="C30" s="315" t="s">
        <v>428</v>
      </c>
      <c r="D30" s="323"/>
      <c r="E30" s="315" t="s">
        <v>428</v>
      </c>
      <c r="F30" s="323"/>
      <c r="G30" s="459" t="s">
        <v>602</v>
      </c>
    </row>
    <row r="31" spans="1:8" ht="17.25">
      <c r="A31" s="294" t="s">
        <v>569</v>
      </c>
      <c r="B31" s="287" t="s">
        <v>246</v>
      </c>
      <c r="C31" s="315" t="s">
        <v>428</v>
      </c>
      <c r="D31" s="323" t="s">
        <v>603</v>
      </c>
      <c r="E31" s="315" t="s">
        <v>428</v>
      </c>
      <c r="F31" s="323" t="s">
        <v>603</v>
      </c>
      <c r="G31" s="460"/>
    </row>
    <row r="32" spans="1:8" ht="17.25">
      <c r="A32" s="294" t="s">
        <v>570</v>
      </c>
      <c r="B32" s="287" t="s">
        <v>250</v>
      </c>
      <c r="C32" s="326" t="s">
        <v>615</v>
      </c>
      <c r="D32" s="323"/>
      <c r="E32" s="326" t="s">
        <v>615</v>
      </c>
      <c r="F32" s="323"/>
      <c r="G32" s="288" t="s">
        <v>604</v>
      </c>
    </row>
    <row r="33" spans="1:7" ht="17.25">
      <c r="A33" s="294" t="s">
        <v>571</v>
      </c>
      <c r="B33" s="287" t="s">
        <v>251</v>
      </c>
      <c r="C33" s="315" t="s">
        <v>428</v>
      </c>
      <c r="D33" s="323"/>
      <c r="E33" s="315" t="s">
        <v>428</v>
      </c>
      <c r="F33" s="323"/>
      <c r="G33" s="288" t="s">
        <v>605</v>
      </c>
    </row>
    <row r="34" spans="1:7" ht="17.25">
      <c r="A34" s="294" t="s">
        <v>572</v>
      </c>
      <c r="B34" s="287" t="s">
        <v>252</v>
      </c>
      <c r="C34" s="315" t="s">
        <v>428</v>
      </c>
      <c r="D34" s="323"/>
      <c r="E34" s="315" t="s">
        <v>428</v>
      </c>
      <c r="F34" s="323"/>
      <c r="G34" s="288" t="s">
        <v>606</v>
      </c>
    </row>
    <row r="35" spans="1:7" ht="17.25">
      <c r="A35" s="294" t="s">
        <v>573</v>
      </c>
      <c r="B35" s="287" t="s">
        <v>253</v>
      </c>
      <c r="C35" s="326" t="s">
        <v>615</v>
      </c>
      <c r="D35" s="323"/>
      <c r="E35" s="326" t="s">
        <v>615</v>
      </c>
      <c r="F35" s="323"/>
      <c r="G35" s="288" t="s">
        <v>607</v>
      </c>
    </row>
    <row r="36" spans="1:7" ht="17.25">
      <c r="A36" s="294" t="s">
        <v>299</v>
      </c>
      <c r="B36" s="287" t="s">
        <v>301</v>
      </c>
      <c r="C36" s="326" t="s">
        <v>615</v>
      </c>
      <c r="D36" s="323"/>
      <c r="E36" s="326" t="s">
        <v>615</v>
      </c>
      <c r="F36" s="323"/>
      <c r="G36" s="288" t="s">
        <v>608</v>
      </c>
    </row>
    <row r="37" spans="1:7" ht="17.25">
      <c r="A37" s="294" t="s">
        <v>73</v>
      </c>
      <c r="B37" s="287" t="s">
        <v>626</v>
      </c>
      <c r="C37" s="315" t="s">
        <v>428</v>
      </c>
      <c r="D37" s="323"/>
      <c r="E37" s="315" t="s">
        <v>428</v>
      </c>
      <c r="F37" s="323"/>
      <c r="G37" s="362" t="s">
        <v>718</v>
      </c>
    </row>
    <row r="38" spans="1:7" ht="17.25">
      <c r="A38" s="294" t="s">
        <v>74</v>
      </c>
      <c r="B38" s="287" t="s">
        <v>628</v>
      </c>
      <c r="C38" s="315" t="s">
        <v>428</v>
      </c>
      <c r="D38" s="323"/>
      <c r="E38" s="315" t="s">
        <v>428</v>
      </c>
      <c r="F38" s="323"/>
      <c r="G38" s="288" t="s">
        <v>721</v>
      </c>
    </row>
    <row r="39" spans="1:7" ht="17.25">
      <c r="A39" s="273" t="s">
        <v>667</v>
      </c>
      <c r="B39" s="287" t="s">
        <v>637</v>
      </c>
      <c r="C39" s="315" t="s">
        <v>428</v>
      </c>
      <c r="D39" s="323"/>
      <c r="E39" s="315" t="s">
        <v>428</v>
      </c>
      <c r="F39" s="323"/>
      <c r="G39" s="363" t="s">
        <v>719</v>
      </c>
    </row>
    <row r="40" spans="1:7" ht="17.25">
      <c r="A40" s="273" t="s">
        <v>668</v>
      </c>
      <c r="B40" s="287" t="s">
        <v>639</v>
      </c>
      <c r="C40" s="315" t="s">
        <v>428</v>
      </c>
      <c r="D40" s="323"/>
      <c r="E40" s="315" t="s">
        <v>428</v>
      </c>
      <c r="F40" s="323"/>
      <c r="G40" s="363" t="s">
        <v>720</v>
      </c>
    </row>
    <row r="41" spans="1:7" ht="17.25">
      <c r="A41" s="301" t="s">
        <v>254</v>
      </c>
      <c r="B41" s="302" t="s">
        <v>672</v>
      </c>
      <c r="C41" s="317" t="s">
        <v>428</v>
      </c>
      <c r="D41" s="324"/>
      <c r="E41" s="317" t="s">
        <v>428</v>
      </c>
      <c r="F41" s="324"/>
      <c r="G41" s="303" t="s">
        <v>609</v>
      </c>
    </row>
    <row r="42" spans="1:7" ht="17.25">
      <c r="A42" s="301" t="s">
        <v>255</v>
      </c>
      <c r="B42" s="302" t="s">
        <v>421</v>
      </c>
      <c r="C42" s="317" t="s">
        <v>428</v>
      </c>
      <c r="D42" s="324"/>
      <c r="E42" s="317" t="s">
        <v>428</v>
      </c>
      <c r="F42" s="324"/>
      <c r="G42" s="303" t="s">
        <v>610</v>
      </c>
    </row>
    <row r="43" spans="1:7" ht="17.25">
      <c r="A43" s="301" t="s">
        <v>256</v>
      </c>
      <c r="B43" s="302" t="s">
        <v>422</v>
      </c>
      <c r="C43" s="317" t="s">
        <v>428</v>
      </c>
      <c r="D43" s="324"/>
      <c r="E43" s="317" t="s">
        <v>428</v>
      </c>
      <c r="F43" s="324"/>
      <c r="G43" s="303" t="s">
        <v>611</v>
      </c>
    </row>
    <row r="44" spans="1:7" ht="17.25">
      <c r="A44" s="301" t="s">
        <v>420</v>
      </c>
      <c r="B44" s="302" t="s">
        <v>257</v>
      </c>
      <c r="C44" s="317" t="s">
        <v>428</v>
      </c>
      <c r="D44" s="324"/>
      <c r="E44" s="317" t="s">
        <v>428</v>
      </c>
      <c r="F44" s="324"/>
      <c r="G44" s="303" t="s">
        <v>612</v>
      </c>
    </row>
    <row r="45" spans="1:7" ht="18" thickBot="1">
      <c r="A45" s="304" t="s">
        <v>574</v>
      </c>
      <c r="B45" s="305" t="s">
        <v>423</v>
      </c>
      <c r="C45" s="318" t="s">
        <v>428</v>
      </c>
      <c r="D45" s="325"/>
      <c r="E45" s="318" t="s">
        <v>428</v>
      </c>
      <c r="F45" s="325"/>
      <c r="G45" s="306" t="s">
        <v>613</v>
      </c>
    </row>
  </sheetData>
  <mergeCells count="18">
    <mergeCell ref="E16:E17"/>
    <mergeCell ref="F16:F17"/>
    <mergeCell ref="A2:G2"/>
    <mergeCell ref="C8:D8"/>
    <mergeCell ref="E8:F8"/>
    <mergeCell ref="G28:G29"/>
    <mergeCell ref="G30:G31"/>
    <mergeCell ref="C10:D10"/>
    <mergeCell ref="E9:F9"/>
    <mergeCell ref="C13:D13"/>
    <mergeCell ref="C14:D14"/>
    <mergeCell ref="C17:D17"/>
    <mergeCell ref="C19:D19"/>
    <mergeCell ref="C24:D24"/>
    <mergeCell ref="C25:D25"/>
    <mergeCell ref="C26:D26"/>
    <mergeCell ref="C20:D20"/>
    <mergeCell ref="C22:D22"/>
  </mergeCells>
  <phoneticPr fontId="1"/>
  <hyperlinks>
    <hyperlink ref="A9" location="様式1!A1" display="様式1" xr:uid="{00000000-0004-0000-0400-000000000000}"/>
    <hyperlink ref="A10" location="様式２!A1" display="様式2" xr:uid="{00000000-0004-0000-0400-000001000000}"/>
    <hyperlink ref="A11" location="様式3!A1" display="様式3" xr:uid="{00000000-0004-0000-0400-000002000000}"/>
    <hyperlink ref="A12" location="様式4!A1" display="様式4" xr:uid="{00000000-0004-0000-0400-000003000000}"/>
    <hyperlink ref="A13" location="様式5!A1" display="様式5" xr:uid="{00000000-0004-0000-0400-000004000000}"/>
    <hyperlink ref="A27" location="様式6!A1" display="様式6" xr:uid="{00000000-0004-0000-0400-000005000000}"/>
    <hyperlink ref="A15" location="様式7!A1" display="様式7" xr:uid="{00000000-0004-0000-0400-000006000000}"/>
    <hyperlink ref="A16" location="'様式8（候）'!A1" display="様式8（候）" xr:uid="{00000000-0004-0000-0400-000007000000}"/>
    <hyperlink ref="A17" location="'様式8（推）'!A1" display="様式8（推）" xr:uid="{00000000-0004-0000-0400-000008000000}"/>
    <hyperlink ref="A18" location="'様式9 (候）'!A1" display="様式9（候）" xr:uid="{00000000-0004-0000-0400-000009000000}"/>
    <hyperlink ref="A19" location="'様式9（推）'!A1" display="様式9（推）" xr:uid="{00000000-0004-0000-0400-00000A000000}"/>
    <hyperlink ref="A20" location="様式10!A1" display="様式10" xr:uid="{00000000-0004-0000-0400-00000B000000}"/>
    <hyperlink ref="A25" location="様式13!A1" display="様式13" xr:uid="{00000000-0004-0000-0400-00000C000000}"/>
    <hyperlink ref="A28" location="様式15!A1" display="様式15" xr:uid="{00000000-0004-0000-0400-00000D000000}"/>
    <hyperlink ref="A29" location="様式16!A1" display="様式16" xr:uid="{00000000-0004-0000-0400-00000E000000}"/>
    <hyperlink ref="A30" location="様式17!A1" display="様式17" xr:uid="{00000000-0004-0000-0400-00000F000000}"/>
    <hyperlink ref="A31" location="様式18!A1" display="様式18" xr:uid="{00000000-0004-0000-0400-000010000000}"/>
    <hyperlink ref="A21" location="'様式11（候）'!A1" display="様式11（候）" xr:uid="{00000000-0004-0000-0400-000011000000}"/>
    <hyperlink ref="A22" location="'様式11（推）'!A1" display="様式11（推）" xr:uid="{00000000-0004-0000-0400-000012000000}"/>
    <hyperlink ref="A23" location="'様式12（候）'!A1" display="様式12（候）" xr:uid="{00000000-0004-0000-0400-000013000000}"/>
    <hyperlink ref="A24" location="'様式12（推）'!A1" display="様式12（推）" xr:uid="{00000000-0004-0000-0400-000014000000}"/>
    <hyperlink ref="A26" location="様式14!A1" display="様式14" xr:uid="{00000000-0004-0000-0400-000015000000}"/>
    <hyperlink ref="A32" location="様式19!A1" display="様式19" xr:uid="{00000000-0004-0000-0400-000016000000}"/>
    <hyperlink ref="A33" location="様式20!A1" display="様式20" xr:uid="{00000000-0004-0000-0400-000017000000}"/>
    <hyperlink ref="A34" location="様式21!A1" display="様式21" xr:uid="{00000000-0004-0000-0400-000018000000}"/>
    <hyperlink ref="A35" location="様式22!A1" display="様式22" xr:uid="{00000000-0004-0000-0400-000019000000}"/>
    <hyperlink ref="A36" location="様式23!A1" display="様式23" xr:uid="{00000000-0004-0000-0400-00001A000000}"/>
    <hyperlink ref="A37" location="様式24!A1" display="様式24" xr:uid="{00000000-0004-0000-0400-00001B000000}"/>
    <hyperlink ref="A38" location="様式25!A1" display="様式25" xr:uid="{00000000-0004-0000-0400-00001C000000}"/>
    <hyperlink ref="A41" location="参考様式1!A1" display="参考様式1" xr:uid="{00000000-0004-0000-0400-00001D000000}"/>
    <hyperlink ref="A42" location="参考様式2!A1" display="参考様式2" xr:uid="{00000000-0004-0000-0400-00001E000000}"/>
    <hyperlink ref="A43" location="参考様式3!A1" display="参考様式3" xr:uid="{00000000-0004-0000-0400-00001F000000}"/>
    <hyperlink ref="A44" location="参考様式4!A1" display="参考様式4" xr:uid="{00000000-0004-0000-0400-000020000000}"/>
    <hyperlink ref="A45" location="参考様式5!A1" display="参考様式5" xr:uid="{00000000-0004-0000-0400-000021000000}"/>
    <hyperlink ref="A14" location="様式6!A1" display="様式6" xr:uid="{00000000-0004-0000-0400-000022000000}"/>
    <hyperlink ref="A39" location="様式26!A1" display="様式26" xr:uid="{00000000-0004-0000-0400-000023000000}"/>
    <hyperlink ref="A40" location="様式27!A1" display="様式27" xr:uid="{00000000-0004-0000-0400-000024000000}"/>
  </hyperlinks>
  <pageMargins left="0.51181102362204722" right="0.51181102362204722" top="0.74803149606299213" bottom="0.74803149606299213"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view="pageBreakPreview" topLeftCell="A11" zoomScale="70" zoomScaleNormal="100" zoomScaleSheetLayoutView="70" workbookViewId="0">
      <selection activeCell="C11" sqref="C11:O11"/>
    </sheetView>
  </sheetViews>
  <sheetFormatPr defaultColWidth="5.875" defaultRowHeight="14.2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517</v>
      </c>
      <c r="P1" s="243" t="s">
        <v>363</v>
      </c>
    </row>
    <row r="2" spans="1:16" ht="22.5" customHeight="1"/>
    <row r="3" spans="1:16" ht="21">
      <c r="A3" s="489" t="s">
        <v>722</v>
      </c>
      <c r="B3" s="489"/>
      <c r="C3" s="489"/>
      <c r="D3" s="489"/>
      <c r="E3" s="489"/>
      <c r="F3" s="489"/>
      <c r="G3" s="489"/>
      <c r="H3" s="489"/>
      <c r="I3" s="489"/>
      <c r="J3" s="489"/>
      <c r="K3" s="489"/>
      <c r="L3" s="489"/>
      <c r="M3" s="489"/>
      <c r="N3" s="489"/>
      <c r="O3" s="489"/>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71" t="s">
        <v>2</v>
      </c>
      <c r="B6" s="472"/>
      <c r="C6" s="491">
        <f>入力シート①!C11</f>
        <v>0</v>
      </c>
      <c r="D6" s="482"/>
      <c r="E6" s="482"/>
      <c r="F6" s="482"/>
      <c r="G6" s="482"/>
      <c r="H6" s="482"/>
      <c r="I6" s="482"/>
      <c r="J6" s="482"/>
      <c r="K6" s="483"/>
      <c r="L6" s="492" t="s">
        <v>15</v>
      </c>
      <c r="M6" s="494">
        <f>入力シート①!C13</f>
        <v>0</v>
      </c>
      <c r="N6" s="495"/>
      <c r="O6" s="496"/>
    </row>
    <row r="7" spans="1:16" ht="33.75" customHeight="1" thickBot="1">
      <c r="A7" s="503" t="s">
        <v>86</v>
      </c>
      <c r="B7" s="504"/>
      <c r="C7" s="500">
        <f>入力シート①!C12</f>
        <v>0</v>
      </c>
      <c r="D7" s="501"/>
      <c r="E7" s="501"/>
      <c r="F7" s="501"/>
      <c r="G7" s="501"/>
      <c r="H7" s="501"/>
      <c r="I7" s="501"/>
      <c r="J7" s="501"/>
      <c r="K7" s="502"/>
      <c r="L7" s="493"/>
      <c r="M7" s="497"/>
      <c r="N7" s="498"/>
      <c r="O7" s="499"/>
    </row>
    <row r="8" spans="1:16" ht="33.75" customHeight="1" thickBot="1">
      <c r="A8" s="490" t="s">
        <v>12</v>
      </c>
      <c r="B8" s="490"/>
      <c r="C8" s="505">
        <f>入力シート①!C15</f>
        <v>0</v>
      </c>
      <c r="D8" s="505"/>
      <c r="E8" s="505"/>
      <c r="F8" s="505"/>
      <c r="G8" s="505"/>
      <c r="H8" s="505"/>
      <c r="I8" s="505"/>
      <c r="J8" s="505"/>
      <c r="K8" s="505"/>
      <c r="L8" s="505"/>
      <c r="M8" s="505"/>
      <c r="N8" s="505"/>
      <c r="O8" s="505"/>
    </row>
    <row r="9" spans="1:16" ht="33.75" customHeight="1" thickBot="1">
      <c r="A9" s="490" t="s">
        <v>13</v>
      </c>
      <c r="B9" s="490"/>
      <c r="C9" s="505">
        <f>入力シート①!C16</f>
        <v>0</v>
      </c>
      <c r="D9" s="505"/>
      <c r="E9" s="505"/>
      <c r="F9" s="505"/>
      <c r="G9" s="505"/>
      <c r="H9" s="505"/>
      <c r="I9" s="505"/>
      <c r="J9" s="505"/>
      <c r="K9" s="505"/>
      <c r="L9" s="505"/>
      <c r="M9" s="505"/>
      <c r="N9" s="505"/>
      <c r="O9" s="505"/>
    </row>
    <row r="10" spans="1:16" ht="33.75" customHeight="1" thickBot="1">
      <c r="A10" s="471" t="s">
        <v>10</v>
      </c>
      <c r="B10" s="472"/>
      <c r="C10" s="477">
        <f>入力シート①!C14</f>
        <v>0</v>
      </c>
      <c r="D10" s="478"/>
      <c r="E10" s="478"/>
      <c r="F10" s="478"/>
      <c r="G10" s="478"/>
      <c r="H10" s="478"/>
      <c r="I10" s="478"/>
      <c r="J10" s="478"/>
      <c r="K10" s="478"/>
      <c r="L10" s="55" t="s">
        <v>18</v>
      </c>
      <c r="M10" s="157">
        <f>入力シート①!G16</f>
        <v>126</v>
      </c>
      <c r="N10" s="56" t="s">
        <v>19</v>
      </c>
      <c r="O10" s="51"/>
    </row>
    <row r="11" spans="1:16" s="254" customFormat="1" ht="33.75" customHeight="1" thickBot="1">
      <c r="A11" s="484" t="s">
        <v>458</v>
      </c>
      <c r="B11" s="485"/>
      <c r="C11" s="486" t="str">
        <f>IF(入力シート①!C8="","無所属",入力シート①!C8)</f>
        <v>無所属</v>
      </c>
      <c r="D11" s="487"/>
      <c r="E11" s="487"/>
      <c r="F11" s="487"/>
      <c r="G11" s="487"/>
      <c r="H11" s="487"/>
      <c r="I11" s="487"/>
      <c r="J11" s="487"/>
      <c r="K11" s="487"/>
      <c r="L11" s="487"/>
      <c r="M11" s="487"/>
      <c r="N11" s="487"/>
      <c r="O11" s="488"/>
    </row>
    <row r="12" spans="1:16" ht="33.75" customHeight="1" thickBot="1">
      <c r="A12" s="484" t="s">
        <v>64</v>
      </c>
      <c r="B12" s="485"/>
      <c r="C12" s="486">
        <f>入力シート①!C18</f>
        <v>0</v>
      </c>
      <c r="D12" s="487"/>
      <c r="E12" s="487"/>
      <c r="F12" s="487"/>
      <c r="G12" s="487"/>
      <c r="H12" s="487"/>
      <c r="I12" s="487"/>
      <c r="J12" s="487"/>
      <c r="K12" s="487"/>
      <c r="L12" s="487"/>
      <c r="M12" s="487"/>
      <c r="N12" s="487"/>
      <c r="O12" s="488"/>
    </row>
    <row r="13" spans="1:16" ht="33.75" customHeight="1" thickBot="1">
      <c r="A13" s="473" t="s">
        <v>87</v>
      </c>
      <c r="B13" s="474"/>
      <c r="C13" s="481">
        <f>入力シート①!C20</f>
        <v>0</v>
      </c>
      <c r="D13" s="482"/>
      <c r="E13" s="482"/>
      <c r="F13" s="482"/>
      <c r="G13" s="482"/>
      <c r="H13" s="482"/>
      <c r="I13" s="482"/>
      <c r="J13" s="482"/>
      <c r="K13" s="482"/>
      <c r="L13" s="482"/>
      <c r="M13" s="482"/>
      <c r="N13" s="482"/>
      <c r="O13" s="483"/>
    </row>
    <row r="14" spans="1:16" ht="33.75" customHeight="1" thickBot="1">
      <c r="A14" s="475" t="s">
        <v>14</v>
      </c>
      <c r="B14" s="476"/>
      <c r="C14" s="479" t="str">
        <f>入力シート①!C3</f>
        <v>令和８年４月５日執行　宮城県議会議員補欠選挙</v>
      </c>
      <c r="D14" s="480"/>
      <c r="E14" s="480"/>
      <c r="F14" s="480"/>
      <c r="G14" s="480"/>
      <c r="H14" s="480"/>
      <c r="I14" s="480"/>
      <c r="J14" s="480"/>
      <c r="K14" s="480"/>
      <c r="L14" s="480"/>
      <c r="M14" s="515" t="str">
        <f>入力シート①!C6</f>
        <v>亘理選挙区</v>
      </c>
      <c r="N14" s="515"/>
      <c r="O14" s="516"/>
    </row>
    <row r="15" spans="1:16" s="266" customFormat="1" ht="33.75" customHeight="1" thickBot="1">
      <c r="A15" s="517" t="s">
        <v>619</v>
      </c>
      <c r="B15" s="518"/>
      <c r="C15" s="518"/>
      <c r="D15" s="518"/>
      <c r="E15" s="518"/>
      <c r="F15" s="518"/>
      <c r="G15" s="519" t="str">
        <f>IF(入力シート①!C19="","",入力シート①!C19)</f>
        <v/>
      </c>
      <c r="H15" s="520"/>
      <c r="I15" s="520"/>
      <c r="J15" s="520"/>
      <c r="K15" s="520"/>
      <c r="L15" s="520"/>
      <c r="M15" s="520"/>
      <c r="N15" s="520"/>
      <c r="O15" s="521"/>
    </row>
    <row r="16" spans="1:16">
      <c r="A16" s="471" t="s">
        <v>11</v>
      </c>
      <c r="B16" s="472"/>
      <c r="C16" s="257" t="s">
        <v>459</v>
      </c>
      <c r="D16" s="58"/>
      <c r="E16" s="58"/>
      <c r="F16" s="58"/>
      <c r="G16" s="58"/>
      <c r="H16" s="58"/>
      <c r="I16" s="58"/>
      <c r="J16" s="58"/>
      <c r="K16" s="58"/>
      <c r="L16" s="58"/>
      <c r="M16" s="58"/>
      <c r="N16" s="58"/>
      <c r="O16" s="59"/>
    </row>
    <row r="17" spans="1:15">
      <c r="A17" s="471"/>
      <c r="B17" s="472"/>
      <c r="C17" s="257" t="s">
        <v>460</v>
      </c>
      <c r="D17" s="58"/>
      <c r="E17" s="58"/>
      <c r="F17" s="58"/>
      <c r="G17" s="58"/>
      <c r="H17" s="58"/>
      <c r="I17" s="58"/>
      <c r="J17" s="58"/>
      <c r="K17" s="58"/>
      <c r="L17" s="58"/>
      <c r="M17" s="58"/>
      <c r="N17" s="58"/>
      <c r="O17" s="59"/>
    </row>
    <row r="18" spans="1:15">
      <c r="A18" s="471"/>
      <c r="B18" s="472"/>
      <c r="C18" s="257" t="s">
        <v>461</v>
      </c>
      <c r="D18" s="58"/>
      <c r="E18" s="58"/>
      <c r="F18" s="58"/>
      <c r="G18" s="58"/>
      <c r="H18" s="58"/>
      <c r="I18" s="58"/>
      <c r="J18" s="58"/>
      <c r="K18" s="58"/>
      <c r="L18" s="58"/>
      <c r="M18" s="58"/>
      <c r="N18" s="58"/>
      <c r="O18" s="59"/>
    </row>
    <row r="19" spans="1:15" ht="15" thickBot="1">
      <c r="A19" s="511"/>
      <c r="B19" s="512"/>
      <c r="C19" s="258" t="s">
        <v>541</v>
      </c>
      <c r="D19" s="208"/>
      <c r="E19" s="208"/>
      <c r="F19" s="208"/>
      <c r="G19" s="208"/>
      <c r="H19" s="208"/>
      <c r="I19" s="208"/>
      <c r="J19" s="208"/>
      <c r="K19" s="208"/>
      <c r="L19" s="208"/>
      <c r="M19" s="208"/>
      <c r="N19" s="208"/>
      <c r="O19" s="209"/>
    </row>
    <row r="21" spans="1:15">
      <c r="A21" s="46" t="s">
        <v>374</v>
      </c>
      <c r="B21" s="46"/>
      <c r="C21" s="46"/>
      <c r="D21" s="46"/>
      <c r="E21" s="46"/>
      <c r="F21" s="46"/>
      <c r="G21" s="46"/>
      <c r="H21" s="46"/>
      <c r="I21" s="46"/>
      <c r="J21" s="46"/>
      <c r="K21" s="46"/>
      <c r="L21" s="46"/>
      <c r="M21" s="46"/>
      <c r="N21" s="46"/>
      <c r="O21" s="46"/>
    </row>
    <row r="22" spans="1:15">
      <c r="A22" s="46"/>
      <c r="B22" s="46"/>
      <c r="C22" s="46"/>
      <c r="D22" s="46"/>
      <c r="E22" s="46"/>
      <c r="F22" s="46"/>
      <c r="G22" s="46"/>
      <c r="H22" s="46"/>
      <c r="I22" s="46"/>
      <c r="J22" s="46"/>
      <c r="K22" s="46"/>
      <c r="L22" s="46"/>
      <c r="M22" s="46"/>
      <c r="N22" s="46"/>
      <c r="O22" s="46"/>
    </row>
    <row r="23" spans="1:15">
      <c r="A23" s="508">
        <f>設定シート!D7</f>
        <v>46108</v>
      </c>
      <c r="B23" s="508"/>
      <c r="C23" s="508"/>
      <c r="D23" s="508"/>
      <c r="F23" s="60"/>
      <c r="G23" s="60"/>
      <c r="H23" s="60"/>
      <c r="I23" s="46"/>
      <c r="J23" s="46"/>
      <c r="K23" s="46"/>
      <c r="L23" s="46"/>
    </row>
    <row r="24" spans="1:15">
      <c r="A24" s="46"/>
      <c r="B24" s="46"/>
      <c r="C24" s="46"/>
      <c r="D24" s="60"/>
      <c r="E24" s="60"/>
      <c r="F24" s="60"/>
      <c r="G24" s="60"/>
      <c r="H24" s="60"/>
      <c r="I24" s="46"/>
      <c r="J24" s="46"/>
      <c r="K24" s="46"/>
      <c r="L24" s="46"/>
      <c r="M24" s="46"/>
      <c r="N24" s="46"/>
      <c r="O24" s="46"/>
    </row>
    <row r="25" spans="1:15">
      <c r="A25" s="46"/>
      <c r="B25" s="46"/>
      <c r="C25" s="46"/>
      <c r="D25" s="46"/>
      <c r="E25" s="61"/>
      <c r="F25" s="60"/>
      <c r="G25" s="514"/>
      <c r="H25" s="514"/>
      <c r="I25" s="514"/>
      <c r="J25" s="514"/>
      <c r="K25" s="514"/>
      <c r="L25" s="514"/>
      <c r="M25" s="514"/>
      <c r="N25" s="514"/>
      <c r="O25" s="46"/>
    </row>
    <row r="26" spans="1:15">
      <c r="A26" s="46"/>
      <c r="B26" s="46"/>
      <c r="C26" s="46"/>
      <c r="D26" s="60"/>
      <c r="E26" s="60"/>
      <c r="F26" s="60"/>
      <c r="G26" s="60"/>
      <c r="H26" s="60"/>
      <c r="I26" s="46"/>
      <c r="J26" s="46"/>
      <c r="K26" s="46"/>
      <c r="L26" s="46"/>
      <c r="M26" s="46"/>
      <c r="N26" s="46"/>
      <c r="O26" s="46"/>
    </row>
    <row r="27" spans="1:15" ht="18.75">
      <c r="A27" s="46"/>
      <c r="B27" s="46"/>
      <c r="C27" s="46"/>
      <c r="D27" s="60"/>
      <c r="E27" s="61" t="s">
        <v>181</v>
      </c>
      <c r="F27" s="61"/>
      <c r="G27" s="513">
        <f>入力シート①!C12</f>
        <v>0</v>
      </c>
      <c r="H27" s="513"/>
      <c r="I27" s="513"/>
      <c r="J27" s="513"/>
      <c r="K27" s="513"/>
      <c r="L27" s="513"/>
      <c r="M27" s="513"/>
      <c r="N27" s="513"/>
      <c r="O27" s="513"/>
    </row>
    <row r="28" spans="1:15">
      <c r="A28" s="46"/>
      <c r="B28" s="46"/>
      <c r="C28" s="46"/>
      <c r="D28" s="60"/>
      <c r="E28" s="61"/>
      <c r="F28" s="61"/>
      <c r="G28" s="60"/>
      <c r="H28" s="60"/>
      <c r="I28" s="46"/>
      <c r="J28" s="46"/>
      <c r="K28" s="46"/>
      <c r="L28" s="62"/>
      <c r="M28" s="62"/>
      <c r="N28" s="46"/>
      <c r="O28" s="46"/>
    </row>
    <row r="29" spans="1:15">
      <c r="A29" s="46"/>
      <c r="B29" s="46"/>
      <c r="C29" s="46"/>
      <c r="D29" s="60"/>
      <c r="E29" s="61"/>
      <c r="F29" s="46"/>
      <c r="G29" s="510"/>
      <c r="H29" s="510"/>
      <c r="I29" s="510"/>
      <c r="J29" s="510"/>
      <c r="K29" s="510"/>
      <c r="L29" s="510"/>
      <c r="M29" s="510"/>
      <c r="N29" s="510"/>
      <c r="O29" s="510"/>
    </row>
    <row r="30" spans="1:15">
      <c r="A30" s="63"/>
      <c r="B30" s="46"/>
      <c r="C30" s="46"/>
      <c r="D30" s="46"/>
      <c r="E30" s="46"/>
      <c r="F30" s="46"/>
      <c r="G30" s="46"/>
      <c r="H30" s="46"/>
      <c r="I30" s="46"/>
      <c r="J30" s="46"/>
      <c r="K30" s="46"/>
      <c r="L30" s="46"/>
      <c r="M30" s="46"/>
      <c r="N30" s="46"/>
      <c r="O30" s="46"/>
    </row>
    <row r="31" spans="1:15">
      <c r="A31" s="357" t="str">
        <f>"　"&amp;設定シート!D4&amp;入力シート①!C6</f>
        <v>　宮城県議会議員補欠選挙亘理選挙区</v>
      </c>
      <c r="B31" s="46"/>
      <c r="C31" s="46"/>
      <c r="D31" s="46"/>
      <c r="E31" s="46"/>
      <c r="F31" s="46"/>
      <c r="G31" s="46"/>
      <c r="H31" s="46"/>
      <c r="I31" s="46"/>
      <c r="J31" s="46"/>
      <c r="K31" s="46"/>
      <c r="L31" s="509"/>
      <c r="M31" s="509"/>
      <c r="N31" s="47"/>
      <c r="O31" s="46"/>
    </row>
    <row r="32" spans="1:15">
      <c r="A32" s="46"/>
      <c r="B32" s="506"/>
      <c r="C32" s="506"/>
      <c r="D32" s="46" t="s">
        <v>8</v>
      </c>
      <c r="E32" s="46"/>
      <c r="F32" s="507" t="str">
        <f>入力シート①!G6</f>
        <v>佐々木　佳代</v>
      </c>
      <c r="G32" s="507"/>
      <c r="H32" s="507"/>
      <c r="I32" s="507"/>
      <c r="J32" s="46" t="s">
        <v>20</v>
      </c>
      <c r="K32" s="46"/>
      <c r="L32" s="46"/>
      <c r="M32" s="46"/>
      <c r="N32" s="46"/>
      <c r="O32" s="46"/>
    </row>
    <row r="33" spans="1:18">
      <c r="A33" s="48" t="s">
        <v>69</v>
      </c>
    </row>
    <row r="35" spans="1:18">
      <c r="A35" s="469" t="s">
        <v>179</v>
      </c>
      <c r="B35" s="469"/>
      <c r="C35" s="469"/>
      <c r="D35" s="469"/>
      <c r="E35" s="469"/>
      <c r="F35" s="469"/>
      <c r="G35" s="469"/>
      <c r="H35" s="469"/>
      <c r="I35" s="469"/>
      <c r="J35" s="469"/>
      <c r="K35" s="469"/>
      <c r="L35" s="469"/>
      <c r="M35" s="469"/>
      <c r="N35" s="469"/>
      <c r="O35" s="469"/>
    </row>
    <row r="36" spans="1:18">
      <c r="A36" s="469"/>
      <c r="B36" s="469"/>
      <c r="C36" s="469"/>
      <c r="D36" s="469"/>
      <c r="E36" s="469"/>
      <c r="F36" s="469"/>
      <c r="G36" s="469"/>
      <c r="H36" s="469"/>
      <c r="I36" s="469"/>
      <c r="J36" s="469"/>
      <c r="K36" s="469"/>
      <c r="L36" s="469"/>
      <c r="M36" s="469"/>
      <c r="N36" s="469"/>
      <c r="O36" s="469"/>
      <c r="Q36" s="46"/>
      <c r="R36" s="46"/>
    </row>
    <row r="37" spans="1:18">
      <c r="A37" s="469" t="s">
        <v>462</v>
      </c>
      <c r="B37" s="469"/>
      <c r="C37" s="469"/>
      <c r="D37" s="469"/>
      <c r="E37" s="469"/>
      <c r="F37" s="469"/>
      <c r="G37" s="469"/>
      <c r="H37" s="469"/>
      <c r="I37" s="469"/>
      <c r="J37" s="469"/>
      <c r="K37" s="469"/>
      <c r="L37" s="469"/>
      <c r="M37" s="469"/>
      <c r="N37" s="469"/>
      <c r="O37" s="469"/>
      <c r="Q37" s="46"/>
      <c r="R37" s="46"/>
    </row>
    <row r="38" spans="1:18">
      <c r="A38" s="469" t="s">
        <v>463</v>
      </c>
      <c r="B38" s="469"/>
      <c r="C38" s="469"/>
      <c r="D38" s="469"/>
      <c r="E38" s="469"/>
      <c r="F38" s="469"/>
      <c r="G38" s="469"/>
      <c r="H38" s="469"/>
      <c r="I38" s="469"/>
      <c r="J38" s="469"/>
      <c r="K38" s="469"/>
      <c r="L38" s="469"/>
      <c r="M38" s="469"/>
      <c r="N38" s="469"/>
      <c r="O38" s="469"/>
      <c r="Q38" s="46"/>
      <c r="R38" s="46"/>
    </row>
    <row r="39" spans="1:18">
      <c r="A39" s="469"/>
      <c r="B39" s="469"/>
      <c r="C39" s="469"/>
      <c r="D39" s="469"/>
      <c r="E39" s="469"/>
      <c r="F39" s="469"/>
      <c r="G39" s="469"/>
      <c r="H39" s="469"/>
      <c r="I39" s="469"/>
      <c r="J39" s="469"/>
      <c r="K39" s="469"/>
      <c r="L39" s="469"/>
      <c r="M39" s="469"/>
      <c r="N39" s="469"/>
      <c r="O39" s="469"/>
      <c r="Q39" s="46"/>
      <c r="R39" s="46"/>
    </row>
    <row r="40" spans="1:18">
      <c r="A40" s="470" t="s">
        <v>464</v>
      </c>
      <c r="B40" s="470"/>
      <c r="C40" s="470"/>
      <c r="D40" s="470"/>
      <c r="E40" s="470"/>
      <c r="F40" s="470"/>
      <c r="G40" s="470"/>
      <c r="H40" s="470"/>
      <c r="I40" s="470"/>
      <c r="J40" s="470"/>
      <c r="K40" s="470"/>
      <c r="L40" s="470"/>
      <c r="M40" s="470"/>
      <c r="N40" s="470"/>
      <c r="O40" s="470"/>
      <c r="Q40" s="46"/>
      <c r="R40" s="46"/>
    </row>
    <row r="41" spans="1:18">
      <c r="A41" s="469" t="s">
        <v>465</v>
      </c>
      <c r="B41" s="469"/>
      <c r="C41" s="469"/>
      <c r="D41" s="469"/>
      <c r="E41" s="469"/>
      <c r="F41" s="469"/>
      <c r="G41" s="469"/>
      <c r="H41" s="469"/>
      <c r="I41" s="469"/>
      <c r="J41" s="469"/>
      <c r="K41" s="469"/>
      <c r="L41" s="469"/>
      <c r="M41" s="469"/>
      <c r="N41" s="469"/>
      <c r="O41" s="469"/>
      <c r="Q41" s="46"/>
      <c r="R41" s="46"/>
    </row>
    <row r="42" spans="1:18">
      <c r="A42" s="469"/>
      <c r="B42" s="469"/>
      <c r="C42" s="469"/>
      <c r="D42" s="469"/>
      <c r="E42" s="469"/>
      <c r="F42" s="469"/>
      <c r="G42" s="469"/>
      <c r="H42" s="469"/>
      <c r="I42" s="469"/>
      <c r="J42" s="469"/>
      <c r="K42" s="469"/>
      <c r="L42" s="469"/>
      <c r="M42" s="469"/>
      <c r="N42" s="469"/>
      <c r="O42" s="469"/>
      <c r="Q42" s="46"/>
      <c r="R42" s="46"/>
    </row>
    <row r="43" spans="1:18">
      <c r="A43" s="469" t="s">
        <v>534</v>
      </c>
      <c r="B43" s="469"/>
      <c r="C43" s="469"/>
      <c r="D43" s="469"/>
      <c r="E43" s="469"/>
      <c r="F43" s="469"/>
      <c r="G43" s="469"/>
      <c r="H43" s="469"/>
      <c r="I43" s="469"/>
      <c r="J43" s="469"/>
      <c r="K43" s="469"/>
      <c r="L43" s="469"/>
      <c r="M43" s="469"/>
      <c r="N43" s="469"/>
      <c r="O43" s="469"/>
      <c r="Q43" s="46"/>
      <c r="R43" s="46"/>
    </row>
    <row r="44" spans="1:18">
      <c r="A44" s="469" t="s">
        <v>535</v>
      </c>
      <c r="B44" s="469"/>
      <c r="C44" s="469"/>
      <c r="D44" s="469"/>
      <c r="E44" s="469"/>
      <c r="F44" s="469"/>
      <c r="G44" s="469"/>
      <c r="H44" s="469"/>
      <c r="I44" s="469"/>
      <c r="J44" s="469"/>
      <c r="K44" s="469"/>
      <c r="L44" s="469"/>
      <c r="M44" s="469"/>
      <c r="N44" s="469"/>
      <c r="O44" s="469"/>
      <c r="Q44" s="46"/>
      <c r="R44" s="46"/>
    </row>
    <row r="45" spans="1:18">
      <c r="A45" s="469"/>
      <c r="B45" s="469"/>
      <c r="C45" s="469"/>
      <c r="D45" s="469"/>
      <c r="E45" s="469"/>
      <c r="F45" s="469"/>
      <c r="G45" s="469"/>
      <c r="H45" s="469"/>
      <c r="I45" s="469"/>
      <c r="J45" s="469"/>
      <c r="K45" s="469"/>
      <c r="L45" s="469"/>
      <c r="M45" s="469"/>
      <c r="N45" s="469"/>
      <c r="O45" s="469"/>
    </row>
    <row r="46" spans="1:18">
      <c r="A46" s="469" t="s">
        <v>466</v>
      </c>
      <c r="B46" s="469"/>
      <c r="C46" s="469"/>
      <c r="D46" s="469"/>
      <c r="E46" s="469"/>
      <c r="F46" s="469"/>
      <c r="G46" s="469"/>
      <c r="H46" s="469"/>
      <c r="I46" s="469"/>
      <c r="J46" s="469"/>
      <c r="K46" s="469"/>
      <c r="L46" s="469"/>
      <c r="M46" s="469"/>
      <c r="N46" s="469"/>
      <c r="O46" s="469"/>
    </row>
    <row r="47" spans="1:18">
      <c r="A47" s="469" t="s">
        <v>180</v>
      </c>
      <c r="B47" s="469"/>
      <c r="C47" s="469"/>
      <c r="D47" s="469"/>
      <c r="E47" s="469"/>
      <c r="F47" s="469"/>
      <c r="G47" s="469"/>
      <c r="H47" s="469"/>
      <c r="I47" s="469"/>
      <c r="J47" s="469"/>
      <c r="K47" s="469"/>
      <c r="L47" s="469"/>
      <c r="M47" s="469"/>
      <c r="N47" s="469"/>
      <c r="O47" s="469"/>
    </row>
    <row r="48" spans="1:18">
      <c r="A48" s="469"/>
      <c r="B48" s="469"/>
      <c r="C48" s="469"/>
      <c r="D48" s="469"/>
      <c r="E48" s="469"/>
      <c r="F48" s="469"/>
      <c r="G48" s="469"/>
      <c r="H48" s="469"/>
      <c r="I48" s="469"/>
      <c r="J48" s="469"/>
      <c r="K48" s="469"/>
      <c r="L48" s="469"/>
      <c r="M48" s="469"/>
      <c r="N48" s="469"/>
      <c r="O48" s="469"/>
    </row>
    <row r="49" spans="1:15">
      <c r="A49" s="469" t="s">
        <v>467</v>
      </c>
      <c r="B49" s="469"/>
      <c r="C49" s="469"/>
      <c r="D49" s="469"/>
      <c r="E49" s="469"/>
      <c r="F49" s="469"/>
      <c r="G49" s="469"/>
      <c r="H49" s="469"/>
      <c r="I49" s="469"/>
      <c r="J49" s="469"/>
      <c r="K49" s="469"/>
      <c r="L49" s="469"/>
      <c r="M49" s="469"/>
      <c r="N49" s="469"/>
      <c r="O49" s="469"/>
    </row>
    <row r="50" spans="1:15">
      <c r="A50" s="469" t="s">
        <v>373</v>
      </c>
      <c r="B50" s="469"/>
      <c r="C50" s="469"/>
      <c r="D50" s="469"/>
      <c r="E50" s="469"/>
      <c r="F50" s="469"/>
      <c r="G50" s="469"/>
      <c r="H50" s="469"/>
      <c r="I50" s="469"/>
      <c r="J50" s="469"/>
      <c r="K50" s="469"/>
      <c r="L50" s="469"/>
      <c r="M50" s="469"/>
      <c r="N50" s="469"/>
      <c r="O50" s="469"/>
    </row>
    <row r="51" spans="1:15">
      <c r="A51" s="469" t="s">
        <v>372</v>
      </c>
      <c r="B51" s="469"/>
      <c r="C51" s="469"/>
      <c r="D51" s="469"/>
      <c r="E51" s="469"/>
      <c r="F51" s="469"/>
      <c r="G51" s="469"/>
      <c r="H51" s="469"/>
      <c r="I51" s="469"/>
      <c r="J51" s="469"/>
      <c r="K51" s="469"/>
      <c r="L51" s="469"/>
      <c r="M51" s="469"/>
      <c r="N51" s="469"/>
      <c r="O51" s="469"/>
    </row>
    <row r="52" spans="1:15">
      <c r="A52" s="469" t="s">
        <v>193</v>
      </c>
      <c r="B52" s="469"/>
      <c r="C52" s="469"/>
      <c r="D52" s="469"/>
      <c r="E52" s="469"/>
      <c r="F52" s="469"/>
      <c r="G52" s="469"/>
      <c r="H52" s="469"/>
      <c r="I52" s="469"/>
      <c r="J52" s="469"/>
      <c r="K52" s="469"/>
      <c r="L52" s="469"/>
      <c r="M52" s="469"/>
      <c r="N52" s="469"/>
      <c r="O52" s="469"/>
    </row>
    <row r="53" spans="1:15">
      <c r="A53" s="46"/>
      <c r="B53" s="46"/>
      <c r="C53" s="46"/>
      <c r="D53" s="46"/>
      <c r="E53" s="46"/>
      <c r="F53" s="46"/>
      <c r="G53" s="46"/>
      <c r="H53" s="46"/>
      <c r="I53" s="46"/>
      <c r="J53" s="46"/>
      <c r="K53" s="46"/>
      <c r="L53" s="46"/>
      <c r="M53" s="46"/>
    </row>
    <row r="54" spans="1:15">
      <c r="A54" s="46"/>
      <c r="B54" s="46"/>
      <c r="C54" s="46"/>
      <c r="D54" s="46"/>
      <c r="E54" s="46"/>
      <c r="F54" s="46"/>
      <c r="G54" s="46"/>
      <c r="H54" s="46"/>
      <c r="I54" s="46"/>
      <c r="J54" s="46"/>
      <c r="K54" s="46"/>
      <c r="L54" s="46"/>
      <c r="M54" s="46"/>
    </row>
  </sheetData>
  <mergeCells count="50">
    <mergeCell ref="A16:B19"/>
    <mergeCell ref="A12:B12"/>
    <mergeCell ref="C12:O12"/>
    <mergeCell ref="G27:O27"/>
    <mergeCell ref="G25:N25"/>
    <mergeCell ref="M14:O14"/>
    <mergeCell ref="A15:F15"/>
    <mergeCell ref="G15:O15"/>
    <mergeCell ref="B32:C32"/>
    <mergeCell ref="F32:I32"/>
    <mergeCell ref="A23:D23"/>
    <mergeCell ref="L31:M31"/>
    <mergeCell ref="G29:O29"/>
    <mergeCell ref="A3:O3"/>
    <mergeCell ref="A9:B9"/>
    <mergeCell ref="A6:B6"/>
    <mergeCell ref="A8:B8"/>
    <mergeCell ref="C6:K6"/>
    <mergeCell ref="L6:L7"/>
    <mergeCell ref="M6:O7"/>
    <mergeCell ref="C7:K7"/>
    <mergeCell ref="A7:B7"/>
    <mergeCell ref="C8:O8"/>
    <mergeCell ref="C9:O9"/>
    <mergeCell ref="A10:B10"/>
    <mergeCell ref="A13:B13"/>
    <mergeCell ref="A14:B14"/>
    <mergeCell ref="C10:K10"/>
    <mergeCell ref="C14:L14"/>
    <mergeCell ref="C13:O13"/>
    <mergeCell ref="A11:B11"/>
    <mergeCell ref="C11:O11"/>
    <mergeCell ref="A35:O35"/>
    <mergeCell ref="A36:O36"/>
    <mergeCell ref="A37:O37"/>
    <mergeCell ref="A38:O38"/>
    <mergeCell ref="A39:O39"/>
    <mergeCell ref="A40:O40"/>
    <mergeCell ref="A41:O41"/>
    <mergeCell ref="A42:O42"/>
    <mergeCell ref="A43:O43"/>
    <mergeCell ref="A44:O44"/>
    <mergeCell ref="A50:O50"/>
    <mergeCell ref="A51:O51"/>
    <mergeCell ref="A52:O52"/>
    <mergeCell ref="A45:O45"/>
    <mergeCell ref="A46:O46"/>
    <mergeCell ref="A47:O47"/>
    <mergeCell ref="A48:O48"/>
    <mergeCell ref="A49:O49"/>
  </mergeCells>
  <phoneticPr fontId="1"/>
  <hyperlinks>
    <hyperlink ref="P1" location="目次!A1" display="目次に戻る" xr:uid="{00000000-0004-0000-0500-000000000000}"/>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2"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R59"/>
  <sheetViews>
    <sheetView view="pageBreakPreview" topLeftCell="A21" zoomScaleNormal="100" zoomScaleSheetLayoutView="100" workbookViewId="0"/>
  </sheetViews>
  <sheetFormatPr defaultColWidth="5.875" defaultRowHeight="14.2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518</v>
      </c>
      <c r="P1" s="243" t="s">
        <v>363</v>
      </c>
    </row>
    <row r="2" spans="1:16" ht="22.5" customHeight="1"/>
    <row r="3" spans="1:16" ht="21">
      <c r="A3" s="489" t="s">
        <v>712</v>
      </c>
      <c r="B3" s="489"/>
      <c r="C3" s="489"/>
      <c r="D3" s="489"/>
      <c r="E3" s="489"/>
      <c r="F3" s="489"/>
      <c r="G3" s="489"/>
      <c r="H3" s="489"/>
      <c r="I3" s="489"/>
      <c r="J3" s="489"/>
      <c r="K3" s="489"/>
      <c r="L3" s="489"/>
      <c r="M3" s="489"/>
      <c r="N3" s="489"/>
      <c r="O3" s="489"/>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71" t="s">
        <v>2</v>
      </c>
      <c r="B6" s="472"/>
      <c r="C6" s="491">
        <f>入力シート①!C11</f>
        <v>0</v>
      </c>
      <c r="D6" s="482"/>
      <c r="E6" s="482"/>
      <c r="F6" s="482"/>
      <c r="G6" s="482"/>
      <c r="H6" s="482"/>
      <c r="I6" s="482"/>
      <c r="J6" s="482"/>
      <c r="K6" s="483"/>
      <c r="L6" s="492" t="s">
        <v>15</v>
      </c>
      <c r="M6" s="494">
        <f>入力シート①!C13</f>
        <v>0</v>
      </c>
      <c r="N6" s="495"/>
      <c r="O6" s="496"/>
    </row>
    <row r="7" spans="1:16" ht="33.75" customHeight="1" thickBot="1">
      <c r="A7" s="503" t="s">
        <v>86</v>
      </c>
      <c r="B7" s="504"/>
      <c r="C7" s="500">
        <f>入力シート①!C12</f>
        <v>0</v>
      </c>
      <c r="D7" s="501"/>
      <c r="E7" s="501"/>
      <c r="F7" s="501"/>
      <c r="G7" s="501"/>
      <c r="H7" s="501"/>
      <c r="I7" s="501"/>
      <c r="J7" s="501"/>
      <c r="K7" s="502"/>
      <c r="L7" s="493"/>
      <c r="M7" s="497"/>
      <c r="N7" s="498"/>
      <c r="O7" s="499"/>
    </row>
    <row r="8" spans="1:16" ht="33.75" customHeight="1" thickBot="1">
      <c r="A8" s="490" t="s">
        <v>12</v>
      </c>
      <c r="B8" s="490"/>
      <c r="C8" s="505">
        <f>入力シート①!C15</f>
        <v>0</v>
      </c>
      <c r="D8" s="505"/>
      <c r="E8" s="505"/>
      <c r="F8" s="505"/>
      <c r="G8" s="505"/>
      <c r="H8" s="505"/>
      <c r="I8" s="505"/>
      <c r="J8" s="505"/>
      <c r="K8" s="505"/>
      <c r="L8" s="505"/>
      <c r="M8" s="505"/>
      <c r="N8" s="505"/>
      <c r="O8" s="505"/>
    </row>
    <row r="9" spans="1:16" ht="33.75" customHeight="1" thickBot="1">
      <c r="A9" s="490" t="s">
        <v>13</v>
      </c>
      <c r="B9" s="490"/>
      <c r="C9" s="505">
        <f>入力シート①!C16</f>
        <v>0</v>
      </c>
      <c r="D9" s="505"/>
      <c r="E9" s="505"/>
      <c r="F9" s="505"/>
      <c r="G9" s="505"/>
      <c r="H9" s="505"/>
      <c r="I9" s="505"/>
      <c r="J9" s="505"/>
      <c r="K9" s="505"/>
      <c r="L9" s="505"/>
      <c r="M9" s="505"/>
      <c r="N9" s="505"/>
      <c r="O9" s="505"/>
    </row>
    <row r="10" spans="1:16" ht="33.75" customHeight="1" thickBot="1">
      <c r="A10" s="471" t="s">
        <v>10</v>
      </c>
      <c r="B10" s="472"/>
      <c r="C10" s="477">
        <f>入力シート①!C14</f>
        <v>0</v>
      </c>
      <c r="D10" s="478"/>
      <c r="E10" s="478"/>
      <c r="F10" s="478"/>
      <c r="G10" s="478"/>
      <c r="H10" s="478"/>
      <c r="I10" s="478"/>
      <c r="J10" s="478"/>
      <c r="K10" s="478"/>
      <c r="L10" s="55" t="s">
        <v>18</v>
      </c>
      <c r="M10" s="157">
        <f>入力シート①!G16</f>
        <v>126</v>
      </c>
      <c r="N10" s="56" t="s">
        <v>19</v>
      </c>
      <c r="O10" s="51"/>
    </row>
    <row r="11" spans="1:16" s="254" customFormat="1" ht="33.75" customHeight="1" thickBot="1">
      <c r="A11" s="484" t="s">
        <v>458</v>
      </c>
      <c r="B11" s="485"/>
      <c r="C11" s="486">
        <f>入力シート①!C8</f>
        <v>0</v>
      </c>
      <c r="D11" s="487"/>
      <c r="E11" s="487"/>
      <c r="F11" s="487"/>
      <c r="G11" s="487"/>
      <c r="H11" s="487"/>
      <c r="I11" s="487"/>
      <c r="J11" s="487"/>
      <c r="K11" s="487"/>
      <c r="L11" s="487"/>
      <c r="M11" s="487"/>
      <c r="N11" s="487"/>
      <c r="O11" s="488"/>
    </row>
    <row r="12" spans="1:16" ht="33.75" customHeight="1" thickBot="1">
      <c r="A12" s="484" t="s">
        <v>64</v>
      </c>
      <c r="B12" s="485"/>
      <c r="C12" s="486">
        <f>入力シート①!C18</f>
        <v>0</v>
      </c>
      <c r="D12" s="487"/>
      <c r="E12" s="487"/>
      <c r="F12" s="487"/>
      <c r="G12" s="487"/>
      <c r="H12" s="487"/>
      <c r="I12" s="487"/>
      <c r="J12" s="487"/>
      <c r="K12" s="487"/>
      <c r="L12" s="487"/>
      <c r="M12" s="487"/>
      <c r="N12" s="487"/>
      <c r="O12" s="488"/>
    </row>
    <row r="13" spans="1:16" ht="33.75" customHeight="1" thickBot="1">
      <c r="A13" s="473" t="s">
        <v>87</v>
      </c>
      <c r="B13" s="474"/>
      <c r="C13" s="481">
        <f>入力シート①!C20</f>
        <v>0</v>
      </c>
      <c r="D13" s="482"/>
      <c r="E13" s="482"/>
      <c r="F13" s="482"/>
      <c r="G13" s="482"/>
      <c r="H13" s="482"/>
      <c r="I13" s="482"/>
      <c r="J13" s="482"/>
      <c r="K13" s="482"/>
      <c r="L13" s="482"/>
      <c r="M13" s="482"/>
      <c r="N13" s="482"/>
      <c r="O13" s="483"/>
    </row>
    <row r="14" spans="1:16" ht="33.75" customHeight="1" thickBot="1">
      <c r="A14" s="475" t="s">
        <v>14</v>
      </c>
      <c r="B14" s="476"/>
      <c r="C14" s="479" t="str">
        <f>入力シート①!C3</f>
        <v>令和８年４月５日執行　宮城県議会議員補欠選挙</v>
      </c>
      <c r="D14" s="480"/>
      <c r="E14" s="480"/>
      <c r="F14" s="480"/>
      <c r="G14" s="480"/>
      <c r="H14" s="480"/>
      <c r="I14" s="480"/>
      <c r="J14" s="480"/>
      <c r="K14" s="480"/>
      <c r="L14" s="480"/>
      <c r="M14" s="515" t="str">
        <f>入力シート①!C6</f>
        <v>亘理選挙区</v>
      </c>
      <c r="N14" s="515"/>
      <c r="O14" s="516"/>
    </row>
    <row r="15" spans="1:16" s="266" customFormat="1" ht="33.75" customHeight="1" thickBot="1">
      <c r="A15" s="517" t="s">
        <v>533</v>
      </c>
      <c r="B15" s="518"/>
      <c r="C15" s="518"/>
      <c r="D15" s="518"/>
      <c r="E15" s="518"/>
      <c r="F15" s="518"/>
      <c r="G15" s="519" t="str">
        <f>IF(入力シート①!C19="","",入力シート①!C19)</f>
        <v/>
      </c>
      <c r="H15" s="520"/>
      <c r="I15" s="520"/>
      <c r="J15" s="520"/>
      <c r="K15" s="520"/>
      <c r="L15" s="520"/>
      <c r="M15" s="520"/>
      <c r="N15" s="520"/>
      <c r="O15" s="521"/>
    </row>
    <row r="16" spans="1:16">
      <c r="A16" s="471" t="s">
        <v>11</v>
      </c>
      <c r="B16" s="472"/>
      <c r="C16" s="57" t="s">
        <v>468</v>
      </c>
      <c r="D16" s="58"/>
      <c r="E16" s="58"/>
      <c r="F16" s="58"/>
      <c r="G16" s="58"/>
      <c r="H16" s="58"/>
      <c r="I16" s="58"/>
      <c r="J16" s="58"/>
      <c r="K16" s="58"/>
      <c r="L16" s="58"/>
      <c r="M16" s="58"/>
      <c r="N16" s="58"/>
      <c r="O16" s="59"/>
    </row>
    <row r="17" spans="1:15">
      <c r="A17" s="471"/>
      <c r="B17" s="472"/>
      <c r="C17" s="57" t="s">
        <v>469</v>
      </c>
      <c r="D17" s="58"/>
      <c r="E17" s="58"/>
      <c r="F17" s="58"/>
      <c r="G17" s="58"/>
      <c r="H17" s="58"/>
      <c r="I17" s="58"/>
      <c r="J17" s="58"/>
      <c r="K17" s="58"/>
      <c r="L17" s="58"/>
      <c r="M17" s="58"/>
      <c r="N17" s="58"/>
      <c r="O17" s="59"/>
    </row>
    <row r="18" spans="1:15">
      <c r="A18" s="471"/>
      <c r="B18" s="472"/>
      <c r="C18" s="57" t="s">
        <v>470</v>
      </c>
      <c r="D18" s="58"/>
      <c r="E18" s="58"/>
      <c r="F18" s="58"/>
      <c r="G18" s="58"/>
      <c r="H18" s="58"/>
      <c r="I18" s="58"/>
      <c r="J18" s="58"/>
      <c r="K18" s="58"/>
      <c r="L18" s="58"/>
      <c r="M18" s="58"/>
      <c r="N18" s="58"/>
      <c r="O18" s="59"/>
    </row>
    <row r="19" spans="1:15">
      <c r="A19" s="471"/>
      <c r="B19" s="472"/>
      <c r="C19" s="57" t="s">
        <v>471</v>
      </c>
      <c r="D19" s="58"/>
      <c r="E19" s="58"/>
      <c r="F19" s="58"/>
      <c r="G19" s="58"/>
      <c r="H19" s="58"/>
      <c r="I19" s="58"/>
      <c r="J19" s="58"/>
      <c r="K19" s="58"/>
      <c r="L19" s="58"/>
      <c r="M19" s="58"/>
      <c r="N19" s="58"/>
      <c r="O19" s="59"/>
    </row>
    <row r="20" spans="1:15">
      <c r="A20" s="471"/>
      <c r="B20" s="472"/>
      <c r="C20" s="57" t="s">
        <v>472</v>
      </c>
      <c r="D20" s="58"/>
      <c r="E20" s="58"/>
      <c r="F20" s="58"/>
      <c r="G20" s="58"/>
      <c r="H20" s="58"/>
      <c r="I20" s="58"/>
      <c r="J20" s="58"/>
      <c r="K20" s="58"/>
      <c r="L20" s="58"/>
      <c r="M20" s="58"/>
      <c r="N20" s="58"/>
      <c r="O20" s="59"/>
    </row>
    <row r="21" spans="1:15" ht="15" thickBot="1">
      <c r="A21" s="511"/>
      <c r="B21" s="512"/>
      <c r="C21" s="207" t="s">
        <v>473</v>
      </c>
      <c r="D21" s="208"/>
      <c r="E21" s="208"/>
      <c r="F21" s="208"/>
      <c r="G21" s="208"/>
      <c r="H21" s="208"/>
      <c r="I21" s="208"/>
      <c r="J21" s="208"/>
      <c r="K21" s="208"/>
      <c r="L21" s="208"/>
      <c r="M21" s="208"/>
      <c r="N21" s="208"/>
      <c r="O21" s="209"/>
    </row>
    <row r="23" spans="1:15">
      <c r="A23" s="46" t="s">
        <v>276</v>
      </c>
      <c r="B23" s="46"/>
      <c r="C23" s="46"/>
      <c r="D23" s="46"/>
      <c r="E23" s="46"/>
      <c r="F23" s="46"/>
      <c r="G23" s="46"/>
      <c r="H23" s="46"/>
      <c r="I23" s="46"/>
      <c r="J23" s="46"/>
      <c r="K23" s="46"/>
      <c r="L23" s="46"/>
      <c r="M23" s="46"/>
      <c r="N23" s="46"/>
      <c r="O23" s="46"/>
    </row>
    <row r="24" spans="1:15">
      <c r="A24" s="46"/>
      <c r="B24" s="46"/>
      <c r="C24" s="46"/>
      <c r="D24" s="46"/>
      <c r="E24" s="46"/>
      <c r="F24" s="46"/>
      <c r="G24" s="46"/>
      <c r="H24" s="46"/>
      <c r="I24" s="46"/>
      <c r="J24" s="46"/>
      <c r="K24" s="46"/>
      <c r="L24" s="46"/>
      <c r="M24" s="46"/>
      <c r="N24" s="46"/>
      <c r="O24" s="46"/>
    </row>
    <row r="25" spans="1:15">
      <c r="A25" s="508">
        <f>設定シート!D7</f>
        <v>46108</v>
      </c>
      <c r="B25" s="508"/>
      <c r="C25" s="508"/>
      <c r="D25" s="508"/>
      <c r="F25" s="60"/>
      <c r="G25" s="60"/>
      <c r="H25" s="60"/>
      <c r="I25" s="46"/>
      <c r="J25" s="46"/>
      <c r="K25" s="46"/>
      <c r="L25" s="46"/>
    </row>
    <row r="26" spans="1:15">
      <c r="A26" s="46"/>
      <c r="B26" s="46"/>
      <c r="C26" s="46"/>
      <c r="D26" s="60"/>
      <c r="E26" s="60"/>
      <c r="F26" s="60"/>
      <c r="G26" s="60"/>
      <c r="H26" s="60"/>
      <c r="I26" s="46"/>
      <c r="J26" s="46"/>
      <c r="K26" s="46"/>
      <c r="L26" s="46"/>
      <c r="M26" s="46"/>
      <c r="N26" s="46"/>
      <c r="O26" s="46"/>
    </row>
    <row r="27" spans="1:15">
      <c r="A27" s="46"/>
      <c r="B27" s="46"/>
      <c r="C27" s="46"/>
      <c r="D27" s="46" t="s">
        <v>273</v>
      </c>
      <c r="E27" s="61"/>
      <c r="F27" s="60"/>
      <c r="G27" s="514"/>
      <c r="H27" s="514"/>
      <c r="I27" s="514"/>
      <c r="J27" s="514"/>
      <c r="K27" s="514"/>
      <c r="L27" s="514"/>
      <c r="M27" s="514"/>
      <c r="N27" s="514"/>
      <c r="O27" s="46"/>
    </row>
    <row r="28" spans="1:15">
      <c r="A28" s="46"/>
      <c r="B28" s="46"/>
      <c r="C28" s="46"/>
      <c r="D28" s="60"/>
      <c r="E28" s="60"/>
      <c r="F28" s="60"/>
      <c r="G28" s="60"/>
      <c r="H28" s="60"/>
      <c r="I28" s="46"/>
      <c r="J28" s="46"/>
      <c r="K28" s="46"/>
      <c r="L28" s="46"/>
      <c r="M28" s="46"/>
      <c r="N28" s="46"/>
      <c r="O28" s="46"/>
    </row>
    <row r="29" spans="1:15">
      <c r="A29" s="46"/>
      <c r="B29" s="46"/>
      <c r="C29" s="46"/>
      <c r="D29" s="60"/>
      <c r="E29" s="61" t="s">
        <v>277</v>
      </c>
      <c r="F29" s="61"/>
      <c r="G29" s="522">
        <f>入力シート①!C25</f>
        <v>0</v>
      </c>
      <c r="H29" s="522"/>
      <c r="I29" s="522"/>
      <c r="J29" s="522"/>
      <c r="K29" s="522"/>
      <c r="L29" s="522"/>
      <c r="M29" s="522"/>
      <c r="N29" s="522"/>
      <c r="O29" s="522"/>
    </row>
    <row r="30" spans="1:15">
      <c r="A30" s="46"/>
      <c r="B30" s="46"/>
      <c r="C30" s="46"/>
      <c r="D30" s="60"/>
      <c r="E30" s="61"/>
      <c r="F30" s="61"/>
      <c r="G30" s="60"/>
      <c r="H30" s="60"/>
      <c r="I30" s="46"/>
      <c r="J30" s="46"/>
      <c r="K30" s="46"/>
      <c r="L30" s="62"/>
      <c r="M30" s="62"/>
      <c r="N30" s="46"/>
      <c r="O30" s="46"/>
    </row>
    <row r="31" spans="1:15">
      <c r="A31" s="46"/>
      <c r="B31" s="46"/>
      <c r="C31" s="46"/>
      <c r="D31" s="60"/>
      <c r="E31" s="60"/>
      <c r="F31" s="60"/>
      <c r="G31" s="60"/>
      <c r="H31" s="60"/>
      <c r="I31" s="46"/>
      <c r="J31" s="46"/>
      <c r="K31" s="46"/>
      <c r="L31" s="46"/>
      <c r="M31" s="46"/>
      <c r="N31" s="46"/>
      <c r="O31" s="46"/>
    </row>
    <row r="32" spans="1:15" ht="18.75">
      <c r="A32" s="46"/>
      <c r="B32" s="46"/>
      <c r="C32" s="46"/>
      <c r="D32" s="60"/>
      <c r="E32" s="61" t="s">
        <v>181</v>
      </c>
      <c r="F32" s="61"/>
      <c r="G32" s="513">
        <f>入力シート①!C22</f>
        <v>0</v>
      </c>
      <c r="H32" s="513"/>
      <c r="I32" s="513"/>
      <c r="J32" s="513"/>
      <c r="K32" s="513"/>
      <c r="L32" s="513"/>
      <c r="M32" s="513"/>
      <c r="N32" s="513"/>
      <c r="O32" s="513"/>
    </row>
    <row r="33" spans="1:18">
      <c r="A33" s="46"/>
      <c r="B33" s="46"/>
      <c r="C33" s="46"/>
      <c r="D33" s="60"/>
      <c r="E33" s="61"/>
      <c r="F33" s="61"/>
      <c r="G33" s="60"/>
      <c r="H33" s="60"/>
      <c r="I33" s="46"/>
      <c r="J33" s="46"/>
      <c r="K33" s="46"/>
      <c r="L33" s="62"/>
      <c r="M33" s="62"/>
      <c r="N33" s="46"/>
      <c r="O33" s="46"/>
    </row>
    <row r="34" spans="1:18">
      <c r="A34" s="46"/>
      <c r="B34" s="46"/>
      <c r="C34" s="46"/>
      <c r="D34" s="60"/>
      <c r="E34" s="61"/>
      <c r="F34" s="46"/>
      <c r="G34" s="523">
        <f>入力シート①!C23</f>
        <v>0</v>
      </c>
      <c r="H34" s="523"/>
      <c r="I34" s="523"/>
      <c r="J34" s="523"/>
      <c r="K34" s="211" t="s">
        <v>278</v>
      </c>
      <c r="L34" s="156"/>
      <c r="M34" s="156"/>
      <c r="N34" s="156"/>
      <c r="O34" s="156"/>
    </row>
    <row r="35" spans="1:18">
      <c r="A35" s="63"/>
      <c r="B35" s="46"/>
      <c r="C35" s="46"/>
      <c r="D35" s="46"/>
      <c r="E35" s="46"/>
      <c r="F35" s="46"/>
      <c r="G35" s="46"/>
      <c r="H35" s="46"/>
      <c r="I35" s="46"/>
      <c r="J35" s="46"/>
      <c r="K35" s="46"/>
      <c r="L35" s="46"/>
      <c r="M35" s="46"/>
      <c r="N35" s="46"/>
      <c r="O35" s="46"/>
    </row>
    <row r="36" spans="1:18">
      <c r="A36" s="357" t="str">
        <f>"　"&amp;設定シート!D4&amp;入力シート①!C6</f>
        <v>　宮城県議会議員補欠選挙亘理選挙区</v>
      </c>
      <c r="B36" s="46"/>
      <c r="C36" s="46"/>
      <c r="D36" s="46"/>
      <c r="E36" s="46"/>
      <c r="F36" s="46"/>
      <c r="G36" s="46"/>
      <c r="H36" s="46"/>
      <c r="I36" s="46"/>
      <c r="J36" s="46"/>
      <c r="K36" s="46"/>
      <c r="L36" s="509"/>
      <c r="M36" s="509"/>
      <c r="N36" s="47"/>
      <c r="O36" s="46"/>
    </row>
    <row r="37" spans="1:18">
      <c r="A37" s="46"/>
      <c r="B37" s="506"/>
      <c r="C37" s="506"/>
      <c r="D37" s="46" t="s">
        <v>8</v>
      </c>
      <c r="E37" s="46"/>
      <c r="F37" s="507" t="str">
        <f>入力シート①!G6</f>
        <v>佐々木　佳代</v>
      </c>
      <c r="G37" s="507"/>
      <c r="H37" s="507"/>
      <c r="I37" s="507"/>
      <c r="J37" s="46" t="s">
        <v>20</v>
      </c>
      <c r="K37" s="46"/>
      <c r="L37" s="46"/>
      <c r="M37" s="46"/>
      <c r="N37" s="46"/>
      <c r="O37" s="46"/>
    </row>
    <row r="38" spans="1:18">
      <c r="A38" s="48" t="s">
        <v>69</v>
      </c>
    </row>
    <row r="40" spans="1:18">
      <c r="A40" s="469" t="s">
        <v>179</v>
      </c>
      <c r="B40" s="469"/>
      <c r="C40" s="469"/>
      <c r="D40" s="469"/>
      <c r="E40" s="469"/>
      <c r="F40" s="469"/>
      <c r="G40" s="469"/>
      <c r="H40" s="469"/>
      <c r="I40" s="469"/>
      <c r="J40" s="469"/>
      <c r="K40" s="469"/>
      <c r="L40" s="469"/>
      <c r="M40" s="469"/>
      <c r="N40" s="469"/>
      <c r="O40" s="469"/>
    </row>
    <row r="41" spans="1:18">
      <c r="A41" s="469"/>
      <c r="B41" s="469"/>
      <c r="C41" s="469"/>
      <c r="D41" s="469"/>
      <c r="E41" s="469"/>
      <c r="F41" s="469"/>
      <c r="G41" s="469"/>
      <c r="H41" s="469"/>
      <c r="I41" s="469"/>
      <c r="J41" s="469"/>
      <c r="K41" s="469"/>
      <c r="L41" s="469"/>
      <c r="M41" s="469"/>
      <c r="N41" s="469"/>
      <c r="O41" s="469"/>
    </row>
    <row r="42" spans="1:18">
      <c r="A42" s="469" t="s">
        <v>462</v>
      </c>
      <c r="B42" s="469"/>
      <c r="C42" s="469"/>
      <c r="D42" s="469"/>
      <c r="E42" s="469"/>
      <c r="F42" s="469"/>
      <c r="G42" s="469"/>
      <c r="H42" s="469"/>
      <c r="I42" s="469"/>
      <c r="J42" s="469"/>
      <c r="K42" s="469"/>
      <c r="L42" s="469"/>
      <c r="M42" s="469"/>
      <c r="N42" s="469"/>
      <c r="O42" s="469"/>
    </row>
    <row r="43" spans="1:18">
      <c r="A43" s="469" t="s">
        <v>463</v>
      </c>
      <c r="B43" s="469"/>
      <c r="C43" s="469"/>
      <c r="D43" s="469"/>
      <c r="E43" s="469"/>
      <c r="F43" s="469"/>
      <c r="G43" s="469"/>
      <c r="H43" s="469"/>
      <c r="I43" s="469"/>
      <c r="J43" s="469"/>
      <c r="K43" s="469"/>
      <c r="L43" s="469"/>
      <c r="M43" s="469"/>
      <c r="N43" s="469"/>
      <c r="O43" s="469"/>
    </row>
    <row r="44" spans="1:18">
      <c r="A44" s="469"/>
      <c r="B44" s="469"/>
      <c r="C44" s="469"/>
      <c r="D44" s="469"/>
      <c r="E44" s="469"/>
      <c r="F44" s="469"/>
      <c r="G44" s="469"/>
      <c r="H44" s="469"/>
      <c r="I44" s="469"/>
      <c r="J44" s="469"/>
      <c r="K44" s="469"/>
      <c r="L44" s="469"/>
      <c r="M44" s="469"/>
      <c r="N44" s="469"/>
      <c r="O44" s="469"/>
    </row>
    <row r="45" spans="1:18">
      <c r="A45" s="470" t="s">
        <v>464</v>
      </c>
      <c r="B45" s="470"/>
      <c r="C45" s="470"/>
      <c r="D45" s="470"/>
      <c r="E45" s="470"/>
      <c r="F45" s="470"/>
      <c r="G45" s="470"/>
      <c r="H45" s="470"/>
      <c r="I45" s="470"/>
      <c r="J45" s="470"/>
      <c r="K45" s="470"/>
      <c r="L45" s="470"/>
      <c r="M45" s="470"/>
      <c r="N45" s="470"/>
      <c r="O45" s="470"/>
    </row>
    <row r="46" spans="1:18">
      <c r="A46" s="469" t="s">
        <v>465</v>
      </c>
      <c r="B46" s="469"/>
      <c r="C46" s="469"/>
      <c r="D46" s="469"/>
      <c r="E46" s="469"/>
      <c r="F46" s="469"/>
      <c r="G46" s="469"/>
      <c r="H46" s="469"/>
      <c r="I46" s="469"/>
      <c r="J46" s="469"/>
      <c r="K46" s="469"/>
      <c r="L46" s="469"/>
      <c r="M46" s="469"/>
      <c r="N46" s="469"/>
      <c r="O46" s="469"/>
    </row>
    <row r="47" spans="1:18">
      <c r="A47" s="469"/>
      <c r="B47" s="469"/>
      <c r="C47" s="469"/>
      <c r="D47" s="469"/>
      <c r="E47" s="469"/>
      <c r="F47" s="469"/>
      <c r="G47" s="469"/>
      <c r="H47" s="469"/>
      <c r="I47" s="469"/>
      <c r="J47" s="469"/>
      <c r="K47" s="469"/>
      <c r="L47" s="469"/>
      <c r="M47" s="469"/>
      <c r="N47" s="469"/>
      <c r="O47" s="469"/>
    </row>
    <row r="48" spans="1:18" s="266" customFormat="1">
      <c r="A48" s="469" t="s">
        <v>534</v>
      </c>
      <c r="B48" s="469"/>
      <c r="C48" s="469"/>
      <c r="D48" s="469"/>
      <c r="E48" s="469"/>
      <c r="F48" s="469"/>
      <c r="G48" s="469"/>
      <c r="H48" s="469"/>
      <c r="I48" s="469"/>
      <c r="J48" s="469"/>
      <c r="K48" s="469"/>
      <c r="L48" s="469"/>
      <c r="M48" s="469"/>
      <c r="N48" s="469"/>
      <c r="O48" s="469"/>
      <c r="Q48" s="46"/>
      <c r="R48" s="46"/>
    </row>
    <row r="49" spans="1:18" s="266" customFormat="1">
      <c r="A49" s="469" t="s">
        <v>535</v>
      </c>
      <c r="B49" s="469"/>
      <c r="C49" s="469"/>
      <c r="D49" s="469"/>
      <c r="E49" s="469"/>
      <c r="F49" s="469"/>
      <c r="G49" s="469"/>
      <c r="H49" s="469"/>
      <c r="I49" s="469"/>
      <c r="J49" s="469"/>
      <c r="K49" s="469"/>
      <c r="L49" s="469"/>
      <c r="M49" s="469"/>
      <c r="N49" s="469"/>
      <c r="O49" s="469"/>
      <c r="Q49" s="46"/>
      <c r="R49" s="46"/>
    </row>
    <row r="50" spans="1:18">
      <c r="A50" s="469"/>
      <c r="B50" s="469"/>
      <c r="C50" s="469"/>
      <c r="D50" s="469"/>
      <c r="E50" s="469"/>
      <c r="F50" s="469"/>
      <c r="G50" s="469"/>
      <c r="H50" s="469"/>
      <c r="I50" s="469"/>
      <c r="J50" s="469"/>
      <c r="K50" s="469"/>
      <c r="L50" s="469"/>
      <c r="M50" s="469"/>
      <c r="N50" s="469"/>
      <c r="O50" s="469"/>
    </row>
    <row r="51" spans="1:18">
      <c r="A51" s="469" t="s">
        <v>466</v>
      </c>
      <c r="B51" s="469"/>
      <c r="C51" s="469"/>
      <c r="D51" s="469"/>
      <c r="E51" s="469"/>
      <c r="F51" s="469"/>
      <c r="G51" s="469"/>
      <c r="H51" s="469"/>
      <c r="I51" s="469"/>
      <c r="J51" s="469"/>
      <c r="K51" s="469"/>
      <c r="L51" s="469"/>
      <c r="M51" s="469"/>
      <c r="N51" s="469"/>
      <c r="O51" s="469"/>
    </row>
    <row r="52" spans="1:18">
      <c r="A52" s="469" t="s">
        <v>180</v>
      </c>
      <c r="B52" s="469"/>
      <c r="C52" s="469"/>
      <c r="D52" s="469"/>
      <c r="E52" s="469"/>
      <c r="F52" s="469"/>
      <c r="G52" s="469"/>
      <c r="H52" s="469"/>
      <c r="I52" s="469"/>
      <c r="J52" s="469"/>
      <c r="K52" s="469"/>
      <c r="L52" s="469"/>
      <c r="M52" s="469"/>
      <c r="N52" s="469"/>
      <c r="O52" s="469"/>
    </row>
    <row r="53" spans="1:18">
      <c r="A53" s="469"/>
      <c r="B53" s="469"/>
      <c r="C53" s="469"/>
      <c r="D53" s="469"/>
      <c r="E53" s="469"/>
      <c r="F53" s="469"/>
      <c r="G53" s="469"/>
      <c r="H53" s="469"/>
      <c r="I53" s="469"/>
      <c r="J53" s="469"/>
      <c r="K53" s="469"/>
      <c r="L53" s="469"/>
      <c r="M53" s="469"/>
      <c r="N53" s="469"/>
      <c r="O53" s="469"/>
    </row>
    <row r="54" spans="1:18">
      <c r="A54" s="469" t="s">
        <v>474</v>
      </c>
      <c r="B54" s="469"/>
      <c r="C54" s="469"/>
      <c r="D54" s="469"/>
      <c r="E54" s="469"/>
      <c r="F54" s="469"/>
      <c r="G54" s="469"/>
      <c r="H54" s="469"/>
      <c r="I54" s="469"/>
      <c r="J54" s="469"/>
      <c r="K54" s="469"/>
      <c r="L54" s="469"/>
      <c r="M54" s="469"/>
      <c r="N54" s="469"/>
      <c r="O54" s="469"/>
    </row>
    <row r="55" spans="1:18">
      <c r="A55" s="469" t="s">
        <v>370</v>
      </c>
      <c r="B55" s="469"/>
      <c r="C55" s="469"/>
      <c r="D55" s="469"/>
      <c r="E55" s="469"/>
      <c r="F55" s="469"/>
      <c r="G55" s="469"/>
      <c r="H55" s="469"/>
      <c r="I55" s="469"/>
      <c r="J55" s="469"/>
      <c r="K55" s="469"/>
      <c r="L55" s="469"/>
      <c r="M55" s="469"/>
      <c r="N55" s="469"/>
      <c r="O55" s="469"/>
    </row>
    <row r="56" spans="1:18">
      <c r="A56" s="469" t="s">
        <v>475</v>
      </c>
      <c r="B56" s="469"/>
      <c r="C56" s="469"/>
      <c r="D56" s="469"/>
      <c r="E56" s="469"/>
      <c r="F56" s="469"/>
      <c r="G56" s="469"/>
      <c r="H56" s="469"/>
      <c r="I56" s="469"/>
      <c r="J56" s="469"/>
      <c r="K56" s="469"/>
      <c r="L56" s="469"/>
      <c r="M56" s="469"/>
      <c r="N56" s="469"/>
      <c r="O56" s="469"/>
    </row>
    <row r="57" spans="1:18">
      <c r="A57" s="469" t="s">
        <v>371</v>
      </c>
      <c r="B57" s="469"/>
      <c r="C57" s="469"/>
      <c r="D57" s="469"/>
      <c r="E57" s="469"/>
      <c r="F57" s="469"/>
      <c r="G57" s="469"/>
      <c r="H57" s="469"/>
      <c r="I57" s="469"/>
      <c r="J57" s="469"/>
      <c r="K57" s="469"/>
      <c r="L57" s="469"/>
      <c r="M57" s="469"/>
      <c r="N57" s="469"/>
      <c r="O57" s="469"/>
    </row>
    <row r="58" spans="1:18">
      <c r="A58" s="46"/>
      <c r="B58" s="46"/>
      <c r="C58" s="46"/>
      <c r="D58" s="46"/>
      <c r="E58" s="46"/>
      <c r="F58" s="46"/>
      <c r="G58" s="46"/>
      <c r="H58" s="46"/>
      <c r="I58" s="46"/>
      <c r="J58" s="46"/>
      <c r="K58" s="46"/>
      <c r="L58" s="46"/>
      <c r="M58" s="46"/>
    </row>
    <row r="59" spans="1:18">
      <c r="A59" s="46"/>
      <c r="B59" s="46"/>
      <c r="C59" s="46"/>
      <c r="D59" s="46"/>
      <c r="E59" s="46"/>
      <c r="F59" s="46"/>
      <c r="G59" s="46"/>
      <c r="H59" s="46"/>
      <c r="I59" s="46"/>
      <c r="J59" s="46"/>
      <c r="K59" s="46"/>
      <c r="L59" s="46"/>
      <c r="M59" s="46"/>
    </row>
  </sheetData>
  <mergeCells count="51">
    <mergeCell ref="A11:B11"/>
    <mergeCell ref="C11:O11"/>
    <mergeCell ref="A3:O3"/>
    <mergeCell ref="A6:B6"/>
    <mergeCell ref="C6:K6"/>
    <mergeCell ref="L6:L7"/>
    <mergeCell ref="M6:O7"/>
    <mergeCell ref="A7:B7"/>
    <mergeCell ref="C7:K7"/>
    <mergeCell ref="A8:B8"/>
    <mergeCell ref="C8:O8"/>
    <mergeCell ref="A9:B9"/>
    <mergeCell ref="C9:O9"/>
    <mergeCell ref="A10:B10"/>
    <mergeCell ref="C10:K10"/>
    <mergeCell ref="A12:B12"/>
    <mergeCell ref="C12:O12"/>
    <mergeCell ref="A13:B13"/>
    <mergeCell ref="C13:O13"/>
    <mergeCell ref="A14:B14"/>
    <mergeCell ref="C14:L14"/>
    <mergeCell ref="M14:O14"/>
    <mergeCell ref="A15:F15"/>
    <mergeCell ref="G15:O15"/>
    <mergeCell ref="B37:C37"/>
    <mergeCell ref="F37:I37"/>
    <mergeCell ref="G29:O29"/>
    <mergeCell ref="G34:J34"/>
    <mergeCell ref="A16:B21"/>
    <mergeCell ref="A25:D25"/>
    <mergeCell ref="G27:N27"/>
    <mergeCell ref="G32:O32"/>
    <mergeCell ref="L36:M36"/>
    <mergeCell ref="A40:O40"/>
    <mergeCell ref="A41:O41"/>
    <mergeCell ref="A42:O42"/>
    <mergeCell ref="A43:O43"/>
    <mergeCell ref="A44:O44"/>
    <mergeCell ref="A45:O45"/>
    <mergeCell ref="A46:O46"/>
    <mergeCell ref="A47:O47"/>
    <mergeCell ref="A48:O48"/>
    <mergeCell ref="A49:O49"/>
    <mergeCell ref="A55:O55"/>
    <mergeCell ref="A56:O56"/>
    <mergeCell ref="A57:O57"/>
    <mergeCell ref="A50:O50"/>
    <mergeCell ref="A51:O51"/>
    <mergeCell ref="A52:O52"/>
    <mergeCell ref="A53:O53"/>
    <mergeCell ref="A54:O54"/>
  </mergeCells>
  <phoneticPr fontId="1"/>
  <hyperlinks>
    <hyperlink ref="P1" location="目次!A1" display="目次に戻る" xr:uid="{00000000-0004-0000-0600-000000000000}"/>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7"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6"/>
  <sheetViews>
    <sheetView view="pageBreakPreview" topLeftCell="A18" zoomScaleNormal="100" zoomScaleSheetLayoutView="100" workbookViewId="0"/>
  </sheetViews>
  <sheetFormatPr defaultRowHeight="14.25"/>
  <cols>
    <col min="1" max="8" width="9.625" style="48" customWidth="1"/>
    <col min="9" max="10" width="4.375" style="48" customWidth="1"/>
    <col min="11" max="11" width="11.875" style="48" bestFit="1" customWidth="1"/>
    <col min="12" max="16384" width="9" style="48"/>
  </cols>
  <sheetData>
    <row r="1" spans="1:21">
      <c r="J1" s="66" t="s">
        <v>476</v>
      </c>
      <c r="K1" s="243" t="s">
        <v>363</v>
      </c>
    </row>
    <row r="6" spans="1:21" ht="28.5">
      <c r="A6" s="528" t="s">
        <v>21</v>
      </c>
      <c r="B6" s="528"/>
      <c r="C6" s="528"/>
      <c r="D6" s="528"/>
      <c r="E6" s="528"/>
      <c r="F6" s="528"/>
      <c r="G6" s="528"/>
      <c r="H6" s="528"/>
      <c r="I6" s="528"/>
      <c r="J6" s="528"/>
    </row>
    <row r="7" spans="1:21" ht="14.25" customHeight="1">
      <c r="A7" s="67"/>
      <c r="B7" s="67"/>
      <c r="C7" s="67"/>
      <c r="D7" s="67"/>
      <c r="E7" s="67"/>
      <c r="F7" s="67"/>
      <c r="G7" s="67"/>
      <c r="H7" s="67"/>
      <c r="I7" s="67"/>
    </row>
    <row r="8" spans="1:21" ht="14.25" customHeight="1">
      <c r="A8" s="67"/>
      <c r="B8" s="67"/>
      <c r="C8" s="67"/>
      <c r="D8" s="67"/>
      <c r="E8" s="67"/>
      <c r="F8" s="67"/>
      <c r="G8" s="67"/>
      <c r="H8" s="67"/>
      <c r="I8" s="67"/>
    </row>
    <row r="12" spans="1:21" ht="21" customHeight="1">
      <c r="A12" s="527" t="str">
        <f>"　私は、"&amp;設定シート!$F$6&amp;"執行の"&amp;設定シート!$D$4</f>
        <v>　私は、令和8年4月5日執行の宮城県議会議員補欠選挙</v>
      </c>
      <c r="B12" s="527"/>
      <c r="C12" s="527"/>
      <c r="D12" s="527"/>
      <c r="E12" s="527"/>
      <c r="F12" s="527"/>
      <c r="G12" s="527"/>
      <c r="H12" s="527"/>
      <c r="I12" s="527"/>
      <c r="J12" s="527"/>
      <c r="L12" s="525"/>
      <c r="M12" s="525"/>
      <c r="N12" s="525"/>
      <c r="O12" s="525"/>
      <c r="P12" s="525"/>
      <c r="Q12" s="525"/>
      <c r="R12" s="525"/>
      <c r="S12" s="525"/>
      <c r="T12" s="525"/>
      <c r="U12" s="525"/>
    </row>
    <row r="13" spans="1:21" ht="21" customHeight="1">
      <c r="A13" s="525" t="s">
        <v>680</v>
      </c>
      <c r="B13" s="525"/>
      <c r="C13" s="525"/>
      <c r="D13" s="525"/>
      <c r="E13" s="525"/>
      <c r="F13" s="525"/>
      <c r="G13" s="525"/>
      <c r="H13" s="525"/>
      <c r="I13" s="525"/>
      <c r="J13" s="525"/>
      <c r="L13" s="525"/>
      <c r="M13" s="525"/>
      <c r="N13" s="525"/>
      <c r="O13" s="525"/>
      <c r="P13" s="525"/>
      <c r="Q13" s="525"/>
      <c r="R13" s="525"/>
      <c r="S13" s="525"/>
      <c r="T13" s="525"/>
      <c r="U13" s="525"/>
    </row>
    <row r="14" spans="1:21" ht="21" customHeight="1">
      <c r="A14" s="525" t="s">
        <v>681</v>
      </c>
      <c r="B14" s="525"/>
      <c r="C14" s="525"/>
      <c r="D14" s="525"/>
      <c r="E14" s="525"/>
      <c r="F14" s="525"/>
      <c r="G14" s="525"/>
      <c r="H14" s="525"/>
      <c r="I14" s="525"/>
      <c r="J14" s="525"/>
      <c r="L14" s="525"/>
      <c r="M14" s="525"/>
      <c r="N14" s="525"/>
      <c r="O14" s="525"/>
      <c r="P14" s="525"/>
      <c r="Q14" s="525"/>
      <c r="R14" s="525"/>
      <c r="S14" s="525"/>
      <c r="T14" s="525"/>
      <c r="U14" s="525"/>
    </row>
    <row r="15" spans="1:21" ht="21" customHeight="1">
      <c r="A15" s="525" t="s">
        <v>682</v>
      </c>
      <c r="B15" s="525"/>
      <c r="C15" s="525"/>
      <c r="D15" s="525"/>
      <c r="E15" s="525"/>
      <c r="F15" s="525"/>
      <c r="G15" s="525"/>
      <c r="H15" s="525"/>
      <c r="I15" s="525"/>
      <c r="J15" s="525"/>
      <c r="L15" s="525"/>
      <c r="M15" s="525"/>
      <c r="N15" s="525"/>
      <c r="O15" s="525"/>
      <c r="P15" s="525"/>
      <c r="Q15" s="525"/>
      <c r="R15" s="525"/>
      <c r="S15" s="525"/>
      <c r="T15" s="525"/>
      <c r="U15" s="525"/>
    </row>
    <row r="16" spans="1:21" ht="21" customHeight="1">
      <c r="A16" s="525" t="s">
        <v>683</v>
      </c>
      <c r="B16" s="525"/>
      <c r="C16" s="525"/>
      <c r="D16" s="525"/>
      <c r="E16" s="525"/>
      <c r="F16" s="525"/>
      <c r="G16" s="525"/>
      <c r="H16" s="525"/>
      <c r="I16" s="525"/>
      <c r="J16" s="525"/>
      <c r="L16" s="525"/>
      <c r="M16" s="525"/>
      <c r="N16" s="525"/>
      <c r="O16" s="525"/>
      <c r="P16" s="525"/>
      <c r="Q16" s="525"/>
      <c r="R16" s="525"/>
      <c r="S16" s="525"/>
      <c r="T16" s="525"/>
      <c r="U16" s="525"/>
    </row>
    <row r="17" spans="1:21" ht="21" customHeight="1">
      <c r="A17" s="526" t="s">
        <v>684</v>
      </c>
      <c r="B17" s="526"/>
      <c r="C17" s="526"/>
      <c r="D17" s="526"/>
      <c r="E17" s="526"/>
      <c r="F17" s="526"/>
      <c r="G17" s="526"/>
      <c r="H17" s="526"/>
      <c r="I17" s="526"/>
      <c r="J17" s="526"/>
      <c r="L17" s="530"/>
      <c r="M17" s="530"/>
      <c r="N17" s="530"/>
      <c r="O17" s="530"/>
      <c r="P17" s="530"/>
      <c r="Q17" s="530"/>
      <c r="R17" s="530"/>
      <c r="S17" s="530"/>
      <c r="T17" s="530"/>
      <c r="U17" s="530"/>
    </row>
    <row r="18" spans="1:21" ht="21" customHeight="1">
      <c r="A18" s="525" t="s">
        <v>685</v>
      </c>
      <c r="B18" s="525"/>
      <c r="C18" s="525"/>
      <c r="D18" s="525"/>
      <c r="E18" s="525"/>
      <c r="F18" s="525"/>
      <c r="G18" s="525"/>
      <c r="H18" s="525"/>
      <c r="I18" s="525"/>
      <c r="J18" s="525"/>
      <c r="L18" s="525"/>
      <c r="M18" s="525"/>
      <c r="N18" s="525"/>
      <c r="O18" s="525"/>
      <c r="P18" s="525"/>
      <c r="Q18" s="525"/>
      <c r="R18" s="525"/>
      <c r="S18" s="525"/>
      <c r="T18" s="525"/>
      <c r="U18" s="525"/>
    </row>
    <row r="19" spans="1:21" s="353" customFormat="1" ht="21" customHeight="1">
      <c r="A19" s="527" t="str">
        <f>"同選挙の"&amp;入力シート①!$C$6&amp;"において候補者となることができない者でない"</f>
        <v>同選挙の亘理選挙区において候補者となることができない者でない</v>
      </c>
      <c r="B19" s="527"/>
      <c r="C19" s="527"/>
      <c r="D19" s="527"/>
      <c r="E19" s="527"/>
      <c r="F19" s="527"/>
      <c r="G19" s="527"/>
      <c r="H19" s="527"/>
      <c r="I19" s="527"/>
      <c r="J19" s="527"/>
      <c r="L19" s="351"/>
      <c r="M19" s="351"/>
      <c r="N19" s="351"/>
      <c r="O19" s="351"/>
      <c r="P19" s="351"/>
      <c r="Q19" s="351"/>
      <c r="R19" s="351"/>
      <c r="S19" s="351"/>
      <c r="T19" s="351"/>
      <c r="U19" s="351"/>
    </row>
    <row r="20" spans="1:21">
      <c r="A20" s="48" t="s">
        <v>686</v>
      </c>
    </row>
    <row r="21" spans="1:21" s="353" customFormat="1"/>
    <row r="22" spans="1:21" s="353" customFormat="1"/>
    <row r="25" spans="1:21">
      <c r="A25" s="524">
        <f>設定シート!D7</f>
        <v>46108</v>
      </c>
      <c r="B25" s="524"/>
      <c r="C25" s="524"/>
    </row>
    <row r="26" spans="1:21">
      <c r="B26" s="71"/>
      <c r="C26" s="75"/>
    </row>
    <row r="27" spans="1:21">
      <c r="A27" s="46"/>
      <c r="B27" s="81"/>
      <c r="F27" s="60"/>
      <c r="H27" s="61"/>
      <c r="I27" s="46"/>
      <c r="J27" s="46"/>
      <c r="K27" s="46"/>
      <c r="L27" s="46"/>
      <c r="M27" s="46"/>
      <c r="N27" s="46"/>
      <c r="O27" s="46"/>
    </row>
    <row r="28" spans="1:21">
      <c r="A28" s="46"/>
      <c r="B28" s="46"/>
      <c r="C28" s="46"/>
      <c r="D28" s="60"/>
      <c r="E28" s="60"/>
      <c r="F28" s="60"/>
      <c r="G28" s="60"/>
      <c r="H28" s="60"/>
      <c r="I28" s="46"/>
      <c r="J28" s="46"/>
      <c r="K28" s="46"/>
      <c r="L28" s="46"/>
      <c r="M28" s="46"/>
      <c r="N28" s="46"/>
      <c r="O28" s="46"/>
    </row>
    <row r="29" spans="1:21">
      <c r="A29" s="46"/>
      <c r="B29" s="46"/>
      <c r="C29" s="76" t="s">
        <v>55</v>
      </c>
      <c r="E29" s="529">
        <f>入力シート①!C16</f>
        <v>0</v>
      </c>
      <c r="F29" s="529"/>
      <c r="G29" s="529"/>
      <c r="H29" s="529"/>
      <c r="I29" s="529"/>
      <c r="J29" s="46"/>
      <c r="K29" s="46"/>
      <c r="L29" s="46"/>
      <c r="M29" s="46"/>
      <c r="N29" s="46"/>
      <c r="O29" s="46"/>
    </row>
    <row r="30" spans="1:21">
      <c r="A30" s="46"/>
      <c r="B30" s="46"/>
      <c r="C30" s="61"/>
      <c r="D30" s="76"/>
      <c r="F30" s="61"/>
      <c r="G30" s="46"/>
      <c r="H30" s="46"/>
      <c r="I30" s="46"/>
      <c r="J30" s="46"/>
      <c r="K30" s="46"/>
      <c r="L30" s="46"/>
      <c r="M30" s="46"/>
      <c r="N30" s="46"/>
      <c r="O30" s="46"/>
    </row>
    <row r="31" spans="1:21">
      <c r="A31" s="46"/>
      <c r="B31" s="46"/>
      <c r="C31" s="46"/>
      <c r="D31" s="76"/>
      <c r="E31" s="60"/>
      <c r="F31" s="61"/>
      <c r="G31" s="60"/>
      <c r="H31" s="60"/>
      <c r="I31" s="46"/>
      <c r="J31" s="46"/>
      <c r="K31" s="46"/>
      <c r="L31" s="62"/>
      <c r="M31" s="62"/>
      <c r="N31" s="46"/>
      <c r="O31" s="46"/>
    </row>
    <row r="32" spans="1:21">
      <c r="A32" s="46"/>
      <c r="B32" s="46"/>
      <c r="C32" s="76" t="s">
        <v>66</v>
      </c>
      <c r="E32" s="529">
        <f>入力シート①!C12</f>
        <v>0</v>
      </c>
      <c r="F32" s="529"/>
      <c r="G32" s="529"/>
      <c r="H32" s="529"/>
      <c r="I32" s="529"/>
      <c r="J32" s="46"/>
      <c r="K32" s="46"/>
      <c r="L32" s="62"/>
      <c r="M32" s="62"/>
      <c r="N32" s="47"/>
    </row>
    <row r="33" spans="1:10">
      <c r="F33" s="68"/>
      <c r="G33" s="68"/>
    </row>
    <row r="35" spans="1:10">
      <c r="A35" s="46" t="s">
        <v>69</v>
      </c>
    </row>
    <row r="36" spans="1:10">
      <c r="A36" s="469" t="s">
        <v>359</v>
      </c>
      <c r="B36" s="469"/>
      <c r="C36" s="469"/>
      <c r="D36" s="469"/>
      <c r="E36" s="469"/>
      <c r="F36" s="469"/>
      <c r="G36" s="469"/>
      <c r="H36" s="469"/>
      <c r="I36" s="469"/>
      <c r="J36" s="469"/>
    </row>
  </sheetData>
  <mergeCells count="20">
    <mergeCell ref="L17:U17"/>
    <mergeCell ref="L18:U18"/>
    <mergeCell ref="L12:U12"/>
    <mergeCell ref="L13:U13"/>
    <mergeCell ref="L14:U14"/>
    <mergeCell ref="L15:U15"/>
    <mergeCell ref="L16:U16"/>
    <mergeCell ref="A6:J6"/>
    <mergeCell ref="E32:I32"/>
    <mergeCell ref="E29:I29"/>
    <mergeCell ref="A12:J12"/>
    <mergeCell ref="A13:J13"/>
    <mergeCell ref="A14:J14"/>
    <mergeCell ref="A15:J15"/>
    <mergeCell ref="A16:J16"/>
    <mergeCell ref="A36:J36"/>
    <mergeCell ref="A25:C25"/>
    <mergeCell ref="A18:J18"/>
    <mergeCell ref="A17:J17"/>
    <mergeCell ref="A19:J19"/>
  </mergeCells>
  <phoneticPr fontId="1"/>
  <hyperlinks>
    <hyperlink ref="K1" location="目次!A1" display="目次に戻る" xr:uid="{00000000-0004-0000-07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1"/>
  <sheetViews>
    <sheetView view="pageBreakPreview" topLeftCell="A18" zoomScaleNormal="100" zoomScaleSheetLayoutView="100" workbookViewId="0"/>
  </sheetViews>
  <sheetFormatPr defaultRowHeight="14.25"/>
  <cols>
    <col min="1" max="8" width="9.625" style="48" customWidth="1"/>
    <col min="9" max="10" width="4.375" style="48" customWidth="1"/>
    <col min="11" max="11" width="11.875" style="48" bestFit="1" customWidth="1"/>
    <col min="12" max="16384" width="9" style="48"/>
  </cols>
  <sheetData>
    <row r="1" spans="1:15">
      <c r="J1" s="66" t="s">
        <v>477</v>
      </c>
      <c r="K1" s="243" t="s">
        <v>363</v>
      </c>
    </row>
    <row r="6" spans="1:15" ht="28.5">
      <c r="A6" s="528" t="s">
        <v>478</v>
      </c>
      <c r="B6" s="528"/>
      <c r="C6" s="528"/>
      <c r="D6" s="528"/>
      <c r="E6" s="528"/>
      <c r="F6" s="528"/>
      <c r="G6" s="528"/>
      <c r="H6" s="528"/>
      <c r="I6" s="528"/>
      <c r="J6" s="528"/>
    </row>
    <row r="7" spans="1:15" ht="14.25" customHeight="1">
      <c r="A7" s="67"/>
      <c r="B7" s="67"/>
      <c r="C7" s="67"/>
      <c r="D7" s="67"/>
      <c r="E7" s="67"/>
      <c r="F7" s="67"/>
      <c r="G7" s="67"/>
      <c r="H7" s="67"/>
      <c r="I7" s="67"/>
    </row>
    <row r="8" spans="1:15" ht="14.25" customHeight="1">
      <c r="A8" s="67"/>
      <c r="B8" s="67"/>
      <c r="C8" s="67"/>
      <c r="D8" s="67"/>
      <c r="E8" s="67"/>
      <c r="F8" s="67"/>
      <c r="G8" s="67"/>
      <c r="H8" s="67"/>
      <c r="I8" s="67"/>
    </row>
    <row r="9" spans="1:15">
      <c r="A9" s="46"/>
      <c r="B9" s="46"/>
      <c r="C9" s="46"/>
      <c r="D9" s="60"/>
      <c r="E9" s="60"/>
      <c r="F9" s="60"/>
      <c r="G9" s="60"/>
      <c r="H9" s="60"/>
      <c r="I9" s="46"/>
      <c r="J9" s="46"/>
      <c r="K9" s="46"/>
      <c r="L9" s="46"/>
      <c r="M9" s="46"/>
      <c r="N9" s="46"/>
      <c r="O9" s="46"/>
    </row>
    <row r="10" spans="1:15">
      <c r="A10" s="46"/>
      <c r="B10" s="46"/>
      <c r="C10" s="76" t="s">
        <v>66</v>
      </c>
      <c r="E10" s="529">
        <f>入力シート①!C12</f>
        <v>0</v>
      </c>
      <c r="F10" s="529"/>
      <c r="G10" s="529"/>
      <c r="H10" s="529"/>
      <c r="I10" s="529"/>
      <c r="J10" s="46"/>
      <c r="K10" s="46"/>
      <c r="L10" s="46"/>
      <c r="M10" s="46"/>
      <c r="N10" s="46"/>
      <c r="O10" s="46"/>
    </row>
    <row r="11" spans="1:15">
      <c r="A11" s="46"/>
      <c r="B11" s="46"/>
      <c r="C11" s="61"/>
      <c r="D11" s="76"/>
      <c r="F11" s="61"/>
      <c r="G11" s="46"/>
      <c r="H11" s="46"/>
      <c r="I11" s="46"/>
      <c r="J11" s="46"/>
      <c r="K11" s="46"/>
      <c r="L11" s="46"/>
      <c r="M11" s="46"/>
      <c r="N11" s="46"/>
      <c r="O11" s="46"/>
    </row>
    <row r="12" spans="1:15">
      <c r="A12" s="46"/>
      <c r="B12" s="46"/>
      <c r="C12" s="46"/>
      <c r="D12" s="76"/>
      <c r="E12" s="60"/>
      <c r="F12" s="61"/>
      <c r="G12" s="60"/>
      <c r="H12" s="60"/>
      <c r="I12" s="46"/>
      <c r="J12" s="46"/>
      <c r="K12" s="46"/>
      <c r="L12" s="62"/>
      <c r="M12" s="62"/>
      <c r="N12" s="46"/>
      <c r="O12" s="46"/>
    </row>
    <row r="13" spans="1:15">
      <c r="A13" s="46"/>
      <c r="B13" s="46"/>
      <c r="C13" s="76" t="s">
        <v>55</v>
      </c>
      <c r="E13" s="529">
        <f>入力シート①!C16</f>
        <v>0</v>
      </c>
      <c r="F13" s="529"/>
      <c r="G13" s="529"/>
      <c r="H13" s="529"/>
      <c r="I13" s="529"/>
      <c r="J13" s="46"/>
      <c r="K13" s="46"/>
    </row>
    <row r="14" spans="1:15">
      <c r="F14" s="68"/>
      <c r="G14" s="68"/>
    </row>
    <row r="18" spans="1:15" ht="21" customHeight="1">
      <c r="A18" s="75" t="s">
        <v>272</v>
      </c>
      <c r="B18" s="116"/>
      <c r="C18" s="116"/>
      <c r="D18" s="116"/>
    </row>
    <row r="19" spans="1:15" s="353" customFormat="1" ht="21" customHeight="1">
      <c r="A19" s="352"/>
      <c r="B19" s="349"/>
      <c r="C19" s="349"/>
      <c r="D19" s="349"/>
    </row>
    <row r="20" spans="1:15" ht="21" customHeight="1"/>
    <row r="21" spans="1:15" ht="21" customHeight="1">
      <c r="A21" s="524">
        <f>設定シート!D7</f>
        <v>46108</v>
      </c>
      <c r="B21" s="524"/>
      <c r="C21" s="524"/>
    </row>
    <row r="22" spans="1:15" ht="21" customHeight="1"/>
    <row r="23" spans="1:15">
      <c r="D23" s="66" t="s">
        <v>542</v>
      </c>
      <c r="F23" s="529">
        <f>入力シート①!C8</f>
        <v>0</v>
      </c>
      <c r="G23" s="529"/>
      <c r="H23" s="529"/>
      <c r="I23" s="529"/>
    </row>
    <row r="24" spans="1:15">
      <c r="F24" s="333"/>
      <c r="G24" s="333"/>
      <c r="H24" s="333"/>
      <c r="I24" s="333"/>
    </row>
    <row r="25" spans="1:15">
      <c r="F25" s="333"/>
      <c r="G25" s="333"/>
      <c r="H25" s="333"/>
      <c r="I25" s="333"/>
    </row>
    <row r="26" spans="1:15">
      <c r="C26" s="48" t="s">
        <v>543</v>
      </c>
      <c r="D26" s="66"/>
      <c r="F26" s="529">
        <f>入力シート①!C10</f>
        <v>0</v>
      </c>
      <c r="G26" s="529"/>
      <c r="H26" s="529"/>
      <c r="I26" s="529"/>
    </row>
    <row r="28" spans="1:15">
      <c r="B28" s="71"/>
      <c r="C28" s="75"/>
    </row>
    <row r="29" spans="1:15">
      <c r="A29" s="46"/>
      <c r="B29" s="81"/>
      <c r="F29" s="60"/>
      <c r="H29" s="61"/>
      <c r="I29" s="46"/>
      <c r="J29" s="46"/>
      <c r="K29" s="46"/>
      <c r="L29" s="46"/>
      <c r="M29" s="46"/>
      <c r="N29" s="46"/>
      <c r="O29" s="46"/>
    </row>
    <row r="30" spans="1:15">
      <c r="A30" s="46" t="s">
        <v>69</v>
      </c>
    </row>
    <row r="31" spans="1:15">
      <c r="A31" s="469" t="s">
        <v>359</v>
      </c>
      <c r="B31" s="469"/>
      <c r="C31" s="469"/>
      <c r="D31" s="469"/>
      <c r="E31" s="469"/>
      <c r="F31" s="469"/>
      <c r="G31" s="469"/>
      <c r="H31" s="469"/>
      <c r="I31" s="469"/>
      <c r="J31" s="469"/>
    </row>
  </sheetData>
  <mergeCells count="7">
    <mergeCell ref="A31:J31"/>
    <mergeCell ref="A6:J6"/>
    <mergeCell ref="E13:I13"/>
    <mergeCell ref="E10:I10"/>
    <mergeCell ref="A21:C21"/>
    <mergeCell ref="F26:I26"/>
    <mergeCell ref="F23:I23"/>
  </mergeCells>
  <phoneticPr fontId="1"/>
  <hyperlinks>
    <hyperlink ref="K1" location="目次!A1" display="目次に戻る" xr:uid="{00000000-0004-0000-08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39</vt:i4>
      </vt:variant>
    </vt:vector>
  </HeadingPairs>
  <TitlesOfParts>
    <vt:vector size="80" baseType="lpstr">
      <vt:lpstr>設定シート</vt:lpstr>
      <vt:lpstr>目次</vt:lpstr>
      <vt:lpstr>入力シート①</vt:lpstr>
      <vt:lpstr>入力シート②</vt:lpstr>
      <vt:lpstr>チェックリスト</vt:lpstr>
      <vt:lpstr>様式1</vt:lpstr>
      <vt:lpstr>様式2</vt:lpstr>
      <vt:lpstr>様式3</vt:lpstr>
      <vt:lpstr>様式4</vt:lpstr>
      <vt:lpstr>様式5</vt:lpstr>
      <vt:lpstr>様式6</vt:lpstr>
      <vt:lpstr>様式7</vt:lpstr>
      <vt:lpstr>様式8（候）</vt:lpstr>
      <vt:lpstr>様式8（推）</vt:lpstr>
      <vt:lpstr>様式9（候）</vt:lpstr>
      <vt:lpstr>様式9（推）</vt:lpstr>
      <vt:lpstr>様式10</vt:lpstr>
      <vt:lpstr>様式11（候）</vt:lpstr>
      <vt:lpstr>様式11（推）</vt:lpstr>
      <vt:lpstr>様式12（候）</vt:lpstr>
      <vt:lpstr>様式12（推）</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参考様式1</vt:lpstr>
      <vt:lpstr>参考様式2</vt:lpstr>
      <vt:lpstr>参考様式3</vt:lpstr>
      <vt:lpstr>参考様式4</vt:lpstr>
      <vt:lpstr>参考様式5</vt:lpstr>
      <vt:lpstr>参考様式1!Print_Area</vt:lpstr>
      <vt:lpstr>参考様式2!Print_Area</vt:lpstr>
      <vt:lpstr>参考様式3!Print_Area</vt:lpstr>
      <vt:lpstr>参考様式4!Print_Area</vt:lpstr>
      <vt:lpstr>参考様式5!Print_Area</vt:lpstr>
      <vt:lpstr>入力シート①!Print_Area</vt:lpstr>
      <vt:lpstr>入力シート②!Print_Area</vt:lpstr>
      <vt:lpstr>目次!Print_Area</vt:lpstr>
      <vt:lpstr>様式1!Print_Area</vt:lpstr>
      <vt:lpstr>様式10!Print_Area</vt:lpstr>
      <vt:lpstr>'様式11（候）'!Print_Area</vt:lpstr>
      <vt:lpstr>'様式11（推）'!Print_Area</vt:lpstr>
      <vt:lpstr>'様式12（候）'!Print_Area</vt:lpstr>
      <vt:lpstr>'様式12（推）'!Print_Area</vt:lpstr>
      <vt:lpstr>様式13!Print_Area</vt:lpstr>
      <vt:lpstr>様式14!Print_Area</vt:lpstr>
      <vt:lpstr>様式15!Print_Area</vt:lpstr>
      <vt:lpstr>様式16!Print_Area</vt:lpstr>
      <vt:lpstr>様式17!Print_Area</vt:lpstr>
      <vt:lpstr>様式18!Print_Area</vt:lpstr>
      <vt:lpstr>様式19!Print_Area</vt:lpstr>
      <vt:lpstr>様式2!Print_Area</vt:lpstr>
      <vt:lpstr>様式20!Print_Area</vt:lpstr>
      <vt:lpstr>様式21!Print_Area</vt:lpstr>
      <vt:lpstr>様式22!Print_Area</vt:lpstr>
      <vt:lpstr>様式23!Print_Area</vt:lpstr>
      <vt:lpstr>様式24!Print_Area</vt:lpstr>
      <vt:lpstr>様式25!Print_Area</vt:lpstr>
      <vt:lpstr>様式26!Print_Area</vt:lpstr>
      <vt:lpstr>様式27!Print_Area</vt:lpstr>
      <vt:lpstr>様式3!Print_Area</vt:lpstr>
      <vt:lpstr>様式4!Print_Area</vt:lpstr>
      <vt:lpstr>様式5!Print_Area</vt:lpstr>
      <vt:lpstr>様式6!Print_Area</vt:lpstr>
      <vt:lpstr>様式7!Print_Area</vt:lpstr>
      <vt:lpstr>'様式8（候）'!Print_Area</vt:lpstr>
      <vt:lpstr>'様式8（推）'!Print_Area</vt:lpstr>
      <vt:lpstr>'様式9（候）'!Print_Area</vt:lpstr>
      <vt:lpstr>'様式9（推）'!Print_Area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金澤　智博</cp:lastModifiedBy>
  <cp:lastPrinted>2026-03-05T01:57:33Z</cp:lastPrinted>
  <dcterms:created xsi:type="dcterms:W3CDTF">2011-01-28T08:46:24Z</dcterms:created>
  <dcterms:modified xsi:type="dcterms:W3CDTF">2026-03-06T00:57:52Z</dcterms:modified>
</cp:coreProperties>
</file>