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3_見学補助金\00_要綱\R7\03_ＨＰ用\掲載用\"/>
    </mc:Choice>
  </mc:AlternateContent>
  <bookViews>
    <workbookView xWindow="0" yWindow="0" windowWidth="28800" windowHeight="11835"/>
  </bookViews>
  <sheets>
    <sheet name="見積整理表 (記載例)" sheetId="9" r:id="rId1"/>
  </sheets>
  <definedNames>
    <definedName name="_xlnm.Print_Area" localSheetId="0">'見積整理表 (記載例)'!$B$2:$K$25</definedName>
  </definedNames>
  <calcPr calcId="162913"/>
</workbook>
</file>

<file path=xl/calcChain.xml><?xml version="1.0" encoding="utf-8"?>
<calcChain xmlns="http://schemas.openxmlformats.org/spreadsheetml/2006/main">
  <c r="E34" i="9" l="1"/>
  <c r="E32" i="9"/>
  <c r="E31" i="9"/>
  <c r="E30" i="9"/>
  <c r="E28" i="9"/>
  <c r="E27" i="9"/>
  <c r="J8" i="9"/>
  <c r="J7" i="9" l="1"/>
  <c r="J6" i="9"/>
  <c r="I6" i="9"/>
  <c r="I22" i="9" l="1"/>
  <c r="J22" i="9" s="1"/>
  <c r="J21" i="9"/>
  <c r="J23" i="9" s="1"/>
  <c r="I21" i="9"/>
  <c r="J19" i="9"/>
  <c r="I19" i="9"/>
  <c r="J18" i="9"/>
  <c r="I18" i="9"/>
  <c r="J16" i="9"/>
  <c r="I16" i="9"/>
  <c r="J15" i="9"/>
  <c r="I15" i="9"/>
  <c r="I9" i="9"/>
  <c r="J9" i="9"/>
  <c r="J10" i="9"/>
  <c r="I10" i="9"/>
  <c r="I7" i="9"/>
  <c r="J12" i="9"/>
  <c r="I13" i="9"/>
  <c r="I12" i="9"/>
  <c r="J13" i="9"/>
  <c r="I23" i="9" l="1"/>
  <c r="I11" i="9"/>
  <c r="I14" i="9"/>
  <c r="J11" i="9"/>
  <c r="J20" i="9"/>
  <c r="I20" i="9"/>
  <c r="I17" i="9"/>
  <c r="J17" i="9"/>
  <c r="I8" i="9"/>
  <c r="J14" i="9"/>
  <c r="J24" i="9" l="1"/>
  <c r="I24" i="9"/>
</calcChain>
</file>

<file path=xl/comments1.xml><?xml version="1.0" encoding="utf-8"?>
<comments xmlns="http://schemas.openxmlformats.org/spreadsheetml/2006/main">
  <authors>
    <author>環境政策課</author>
    <author>宮城県</author>
  </authors>
  <commentList>
    <comment ref="I4" authorId="0" shapeId="0">
      <text>
        <r>
          <rPr>
            <sz val="12"/>
            <color indexed="81"/>
            <rFont val="MS P ゴシック"/>
            <family val="3"/>
            <charset val="128"/>
          </rPr>
          <t>消費税や補助対象経費を含む見積金額全体を記載してください。</t>
        </r>
      </text>
    </comment>
    <comment ref="J4" authorId="0" shapeId="0">
      <text>
        <r>
          <rPr>
            <sz val="12"/>
            <color indexed="81"/>
            <rFont val="MS P ゴシック"/>
            <family val="3"/>
            <charset val="128"/>
          </rPr>
          <t>消費税や対象外経費を除外した金額を記載してください</t>
        </r>
      </text>
    </comment>
    <comment ref="K4" authorId="1" shapeId="0">
      <text>
        <r>
          <rPr>
            <sz val="11"/>
            <color indexed="81"/>
            <rFont val="MS P ゴシック"/>
            <family val="3"/>
            <charset val="128"/>
          </rPr>
          <t>必要に応じて行を追加してください</t>
        </r>
      </text>
    </comment>
  </commentList>
</comments>
</file>

<file path=xl/sharedStrings.xml><?xml version="1.0" encoding="utf-8"?>
<sst xmlns="http://schemas.openxmlformats.org/spreadsheetml/2006/main" count="88" uniqueCount="56">
  <si>
    <t>合　　計</t>
    <rPh sb="0" eb="1">
      <t>ゴウ</t>
    </rPh>
    <rPh sb="3" eb="4">
      <t>ケイ</t>
    </rPh>
    <phoneticPr fontId="1"/>
  </si>
  <si>
    <t>区　　分</t>
    <rPh sb="0" eb="1">
      <t>ク</t>
    </rPh>
    <rPh sb="3" eb="4">
      <t>ブン</t>
    </rPh>
    <phoneticPr fontId="1"/>
  </si>
  <si>
    <t>内容</t>
    <rPh sb="0" eb="2">
      <t>ナイヨウ</t>
    </rPh>
    <phoneticPr fontId="9"/>
  </si>
  <si>
    <t>小計</t>
    <rPh sb="0" eb="2">
      <t>ショウケイ</t>
    </rPh>
    <phoneticPr fontId="9"/>
  </si>
  <si>
    <t>その他経費</t>
    <rPh sb="2" eb="3">
      <t>タ</t>
    </rPh>
    <rPh sb="3" eb="5">
      <t>ケイヒ</t>
    </rPh>
    <phoneticPr fontId="9"/>
  </si>
  <si>
    <t>見積会社名</t>
    <rPh sb="0" eb="2">
      <t>ミツモリ</t>
    </rPh>
    <rPh sb="2" eb="5">
      <t>カイシャメイ</t>
    </rPh>
    <phoneticPr fontId="1"/>
  </si>
  <si>
    <t>通し番号</t>
    <rPh sb="0" eb="1">
      <t>トオ</t>
    </rPh>
    <rPh sb="2" eb="4">
      <t>バンゴウ</t>
    </rPh>
    <phoneticPr fontId="9"/>
  </si>
  <si>
    <t>採用
又は
不採用</t>
    <rPh sb="0" eb="2">
      <t>サイヨウ</t>
    </rPh>
    <rPh sb="3" eb="4">
      <t>マタ</t>
    </rPh>
    <rPh sb="6" eb="9">
      <t>フサイヨウ</t>
    </rPh>
    <phoneticPr fontId="9"/>
  </si>
  <si>
    <t>備考</t>
    <rPh sb="0" eb="2">
      <t>ビコウ</t>
    </rPh>
    <phoneticPr fontId="9"/>
  </si>
  <si>
    <t>補助率：B</t>
    <rPh sb="0" eb="2">
      <t>ホジョ</t>
    </rPh>
    <rPh sb="2" eb="3">
      <t>リツ</t>
    </rPh>
    <phoneticPr fontId="1"/>
  </si>
  <si>
    <t>補助上限額：D</t>
    <rPh sb="0" eb="2">
      <t>ホジョ</t>
    </rPh>
    <rPh sb="2" eb="5">
      <t>ジョウゲンガク</t>
    </rPh>
    <phoneticPr fontId="1"/>
  </si>
  <si>
    <t>交付申請額：C又はDの低いほう</t>
    <rPh sb="0" eb="2">
      <t>コウフ</t>
    </rPh>
    <rPh sb="2" eb="4">
      <t>シンセイ</t>
    </rPh>
    <rPh sb="4" eb="5">
      <t>ガク</t>
    </rPh>
    <rPh sb="7" eb="8">
      <t>マタ</t>
    </rPh>
    <rPh sb="11" eb="12">
      <t>ヒク</t>
    </rPh>
    <phoneticPr fontId="1"/>
  </si>
  <si>
    <t>採用</t>
    <rPh sb="0" eb="2">
      <t>サイヨウ</t>
    </rPh>
    <phoneticPr fontId="9"/>
  </si>
  <si>
    <t>不採用</t>
    <rPh sb="0" eb="3">
      <t>フサイヨウ</t>
    </rPh>
    <phoneticPr fontId="9"/>
  </si>
  <si>
    <t>○○通商</t>
    <rPh sb="2" eb="4">
      <t>ツウショウ</t>
    </rPh>
    <phoneticPr fontId="9"/>
  </si>
  <si>
    <t>●●精機</t>
    <rPh sb="2" eb="4">
      <t>セイキ</t>
    </rPh>
    <phoneticPr fontId="9"/>
  </si>
  <si>
    <t>設備費</t>
    <rPh sb="0" eb="2">
      <t>セツビ</t>
    </rPh>
    <rPh sb="2" eb="3">
      <t>ヒ</t>
    </rPh>
    <phoneticPr fontId="9"/>
  </si>
  <si>
    <t>設備費</t>
    <rPh sb="0" eb="3">
      <t>セツビヒ</t>
    </rPh>
    <phoneticPr fontId="9"/>
  </si>
  <si>
    <t>工事費</t>
    <rPh sb="0" eb="3">
      <t>コウジヒ</t>
    </rPh>
    <phoneticPr fontId="1"/>
  </si>
  <si>
    <t>印刷製本費</t>
    <rPh sb="0" eb="4">
      <t>インサツセイホン</t>
    </rPh>
    <rPh sb="4" eb="5">
      <t>ヒ</t>
    </rPh>
    <phoneticPr fontId="9"/>
  </si>
  <si>
    <t>環境整備事業</t>
    <rPh sb="0" eb="6">
      <t>カンキョウセイビジギョウ</t>
    </rPh>
    <phoneticPr fontId="9"/>
  </si>
  <si>
    <t>備品費</t>
    <rPh sb="0" eb="3">
      <t>ビヒンヒ</t>
    </rPh>
    <phoneticPr fontId="9"/>
  </si>
  <si>
    <t>見積金額
（税抜）</t>
    <rPh sb="0" eb="2">
      <t>ミツモリ</t>
    </rPh>
    <rPh sb="2" eb="4">
      <t>キンガク</t>
    </rPh>
    <rPh sb="6" eb="8">
      <t>ゼイヌ</t>
    </rPh>
    <phoneticPr fontId="9"/>
  </si>
  <si>
    <t>事業に要する経費
（税込）</t>
    <rPh sb="0" eb="2">
      <t>ジギョウ</t>
    </rPh>
    <rPh sb="3" eb="4">
      <t>ヨウ</t>
    </rPh>
    <rPh sb="6" eb="8">
      <t>ケイヒ</t>
    </rPh>
    <rPh sb="10" eb="12">
      <t>ゼイコミ</t>
    </rPh>
    <phoneticPr fontId="2"/>
  </si>
  <si>
    <t>補助対象経費
（税抜）</t>
    <rPh sb="0" eb="4">
      <t>ホジョタイショウ</t>
    </rPh>
    <rPh sb="4" eb="6">
      <t>ケイヒ</t>
    </rPh>
    <rPh sb="6" eb="7">
      <t>ジッピ</t>
    </rPh>
    <rPh sb="8" eb="10">
      <t>ゼイヌキ</t>
    </rPh>
    <phoneticPr fontId="2"/>
  </si>
  <si>
    <t>△△商店</t>
    <rPh sb="2" eb="4">
      <t>ショウテン</t>
    </rPh>
    <phoneticPr fontId="9"/>
  </si>
  <si>
    <t>▲▲用品店</t>
    <rPh sb="2" eb="5">
      <t>ヨウヒンテン</t>
    </rPh>
    <phoneticPr fontId="9"/>
  </si>
  <si>
    <t>□□印刷</t>
    <rPh sb="2" eb="4">
      <t>インサツ</t>
    </rPh>
    <phoneticPr fontId="9"/>
  </si>
  <si>
    <t>■■製本</t>
    <rPh sb="2" eb="4">
      <t>セイホン</t>
    </rPh>
    <phoneticPr fontId="9"/>
  </si>
  <si>
    <t>設１</t>
    <rPh sb="0" eb="1">
      <t>セツ</t>
    </rPh>
    <phoneticPr fontId="9"/>
  </si>
  <si>
    <t>設２</t>
    <rPh sb="0" eb="1">
      <t>セツ</t>
    </rPh>
    <phoneticPr fontId="9"/>
  </si>
  <si>
    <t>工１</t>
    <rPh sb="0" eb="1">
      <t>コウ</t>
    </rPh>
    <phoneticPr fontId="9"/>
  </si>
  <si>
    <t>工２</t>
    <rPh sb="0" eb="1">
      <t>コウ</t>
    </rPh>
    <phoneticPr fontId="9"/>
  </si>
  <si>
    <t>そ１</t>
    <phoneticPr fontId="9"/>
  </si>
  <si>
    <t>そ２</t>
    <phoneticPr fontId="9"/>
  </si>
  <si>
    <t>備１</t>
    <rPh sb="0" eb="1">
      <t>ビ</t>
    </rPh>
    <phoneticPr fontId="9"/>
  </si>
  <si>
    <t>備２</t>
    <rPh sb="0" eb="1">
      <t>ビ</t>
    </rPh>
    <phoneticPr fontId="9"/>
  </si>
  <si>
    <t>印１</t>
    <rPh sb="0" eb="1">
      <t>イン</t>
    </rPh>
    <phoneticPr fontId="9"/>
  </si>
  <si>
    <t>印２</t>
    <rPh sb="0" eb="1">
      <t>イン</t>
    </rPh>
    <phoneticPr fontId="9"/>
  </si>
  <si>
    <t>別紙８　見積書整理表</t>
    <rPh sb="0" eb="2">
      <t>ベッシ</t>
    </rPh>
    <rPh sb="4" eb="6">
      <t>ミツモリ</t>
    </rPh>
    <rPh sb="6" eb="7">
      <t>ショ</t>
    </rPh>
    <rPh sb="7" eb="9">
      <t>セイリ</t>
    </rPh>
    <rPh sb="9" eb="10">
      <t>ヒョウ</t>
    </rPh>
    <phoneticPr fontId="1"/>
  </si>
  <si>
    <t>材料費（手すり、床面塗料、プロジェクター等）</t>
    <rPh sb="0" eb="3">
      <t>ザイリョウヒ</t>
    </rPh>
    <rPh sb="4" eb="5">
      <t>テ</t>
    </rPh>
    <rPh sb="8" eb="10">
      <t>ユカメン</t>
    </rPh>
    <rPh sb="10" eb="12">
      <t>トリョウ</t>
    </rPh>
    <rPh sb="20" eb="21">
      <t>ナド</t>
    </rPh>
    <phoneticPr fontId="9"/>
  </si>
  <si>
    <t>設置工事、視聴覚室改修工事</t>
    <rPh sb="0" eb="2">
      <t>セッチ</t>
    </rPh>
    <rPh sb="2" eb="4">
      <t>コウジ</t>
    </rPh>
    <rPh sb="5" eb="8">
      <t>シチョウカク</t>
    </rPh>
    <rPh sb="8" eb="9">
      <t>シツ</t>
    </rPh>
    <rPh sb="9" eb="11">
      <t>カイシュウ</t>
    </rPh>
    <rPh sb="11" eb="13">
      <t>コウジ</t>
    </rPh>
    <phoneticPr fontId="9"/>
  </si>
  <si>
    <t>諸経費（運搬費など）</t>
    <rPh sb="0" eb="3">
      <t>ショケイヒ</t>
    </rPh>
    <rPh sb="4" eb="7">
      <t>ウンパンヒ</t>
    </rPh>
    <phoneticPr fontId="9"/>
  </si>
  <si>
    <t>机、椅子</t>
    <rPh sb="0" eb="1">
      <t>ツクエ</t>
    </rPh>
    <rPh sb="2" eb="4">
      <t>イス</t>
    </rPh>
    <phoneticPr fontId="9"/>
  </si>
  <si>
    <t>施設紹介DVD作成費用</t>
    <rPh sb="0" eb="4">
      <t>シセツショウカイ</t>
    </rPh>
    <rPh sb="7" eb="11">
      <t>サクセイヒヨウ</t>
    </rPh>
    <phoneticPr fontId="9"/>
  </si>
  <si>
    <t>そ３</t>
    <phoneticPr fontId="9"/>
  </si>
  <si>
    <t>そ４</t>
    <phoneticPr fontId="9"/>
  </si>
  <si>
    <t>採用</t>
  </si>
  <si>
    <t>不採用</t>
  </si>
  <si>
    <t>補助対象経費（円）：A
（環境整備事業）</t>
    <rPh sb="0" eb="2">
      <t>ホジョ</t>
    </rPh>
    <rPh sb="2" eb="4">
      <t>タイショウ</t>
    </rPh>
    <rPh sb="4" eb="6">
      <t>ケイヒ</t>
    </rPh>
    <rPh sb="6" eb="7">
      <t>ジッピ</t>
    </rPh>
    <rPh sb="7" eb="8">
      <t>エン</t>
    </rPh>
    <rPh sb="13" eb="19">
      <t>カンキョウセイビジギョウ</t>
    </rPh>
    <phoneticPr fontId="1"/>
  </si>
  <si>
    <t>補助対象経費（円）：A’
（理解促進事業）</t>
    <rPh sb="0" eb="2">
      <t>ホジョ</t>
    </rPh>
    <rPh sb="2" eb="4">
      <t>タイショウ</t>
    </rPh>
    <rPh sb="4" eb="6">
      <t>ケイヒ</t>
    </rPh>
    <rPh sb="6" eb="7">
      <t>ジッピ</t>
    </rPh>
    <rPh sb="7" eb="8">
      <t>エン</t>
    </rPh>
    <rPh sb="14" eb="20">
      <t>リカイソクシンジギョウ</t>
    </rPh>
    <phoneticPr fontId="1"/>
  </si>
  <si>
    <t>C＝A＊B
（1,000円未満切り捨て）</t>
    <rPh sb="12" eb="15">
      <t>エンミマン</t>
    </rPh>
    <rPh sb="15" eb="16">
      <t>キ</t>
    </rPh>
    <rPh sb="17" eb="18">
      <t>ス</t>
    </rPh>
    <phoneticPr fontId="1"/>
  </si>
  <si>
    <t>C＝A’＊B
（1,000円未満切り捨て）</t>
    <rPh sb="13" eb="16">
      <t>エンミマン</t>
    </rPh>
    <rPh sb="16" eb="17">
      <t>キ</t>
    </rPh>
    <rPh sb="18" eb="19">
      <t>ス</t>
    </rPh>
    <phoneticPr fontId="1"/>
  </si>
  <si>
    <t>C（合計）</t>
    <rPh sb="2" eb="4">
      <t>ゴウケイ</t>
    </rPh>
    <phoneticPr fontId="9"/>
  </si>
  <si>
    <t>理解促進事業</t>
    <phoneticPr fontId="9"/>
  </si>
  <si>
    <t>＞150千円</t>
    <rPh sb="4" eb="6">
      <t>センエン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</si>
</sst>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6" fillId="0" borderId="3" xfId="1" applyFont="1" applyFill="1" applyBorder="1" applyAlignment="1">
      <alignment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38" fontId="3" fillId="0" borderId="3" xfId="1" applyFont="1" applyFill="1" applyBorder="1" applyAlignment="1">
      <alignment vertical="center" wrapText="1" shrinkToFit="1"/>
    </xf>
    <xf numFmtId="49" fontId="8" fillId="0" borderId="0" xfId="0" applyNumberFormat="1" applyFont="1" applyAlignment="1">
      <alignment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vertical="center" wrapText="1" shrinkToFit="1"/>
    </xf>
    <xf numFmtId="49" fontId="6" fillId="2" borderId="3" xfId="0" applyNumberFormat="1" applyFont="1" applyFill="1" applyBorder="1" applyAlignment="1">
      <alignment horizontal="center" vertical="center" wrapText="1" shrinkToFit="1"/>
    </xf>
    <xf numFmtId="38" fontId="7" fillId="2" borderId="3" xfId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wrapText="1"/>
    </xf>
    <xf numFmtId="38" fontId="4" fillId="2" borderId="3" xfId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2" fontId="4" fillId="0" borderId="0" xfId="0" quotePrefix="1" applyNumberFormat="1" applyFont="1" applyAlignment="1">
      <alignment vertical="center"/>
    </xf>
    <xf numFmtId="38" fontId="6" fillId="2" borderId="3" xfId="1" applyFont="1" applyFill="1" applyBorder="1" applyAlignment="1">
      <alignment horizontal="center" vertical="center"/>
    </xf>
    <xf numFmtId="38" fontId="7" fillId="2" borderId="9" xfId="1" applyFont="1" applyFill="1" applyBorder="1" applyAlignment="1">
      <alignment horizontal="center" vertical="center" shrinkToFit="1"/>
    </xf>
    <xf numFmtId="38" fontId="6" fillId="2" borderId="4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 wrapText="1" shrinkToFit="1"/>
    </xf>
    <xf numFmtId="38" fontId="6" fillId="0" borderId="3" xfId="1" applyFont="1" applyFill="1" applyBorder="1" applyAlignment="1">
      <alignment horizontal="center" vertical="center" wrapText="1" shrinkToFit="1"/>
    </xf>
    <xf numFmtId="49" fontId="6" fillId="0" borderId="0" xfId="0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3" xfId="1" applyFont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 shrinkToFit="1"/>
    </xf>
    <xf numFmtId="38" fontId="11" fillId="0" borderId="3" xfId="1" applyFont="1" applyFill="1" applyBorder="1" applyAlignment="1">
      <alignment horizontal="center" vertical="center" wrapText="1" shrinkToFi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38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2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8" fontId="4" fillId="0" borderId="1" xfId="1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38" fontId="4" fillId="0" borderId="1" xfId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38" fontId="4" fillId="0" borderId="12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39"/>
  <sheetViews>
    <sheetView tabSelected="1" view="pageBreakPreview" zoomScale="70" zoomScaleNormal="70" zoomScaleSheetLayoutView="70" workbookViewId="0">
      <pane ySplit="5" topLeftCell="A6" activePane="bottomLeft" state="frozen"/>
      <selection pane="bottomLeft" activeCell="C6" sqref="C6"/>
    </sheetView>
  </sheetViews>
  <sheetFormatPr defaultRowHeight="15" customHeight="1"/>
  <cols>
    <col min="1" max="2" width="5.125" style="2" customWidth="1"/>
    <col min="3" max="3" width="10.875" style="5" customWidth="1"/>
    <col min="4" max="4" width="9.125" style="5" customWidth="1"/>
    <col min="5" max="5" width="18" style="1" customWidth="1"/>
    <col min="6" max="6" width="38.125" style="1" customWidth="1"/>
    <col min="7" max="10" width="16.5" style="1" customWidth="1"/>
    <col min="11" max="11" width="29.25" style="1" customWidth="1"/>
    <col min="12" max="12" width="4.125" style="2" customWidth="1"/>
    <col min="13" max="13" width="9" style="2"/>
    <col min="14" max="14" width="6.875" style="2" bestFit="1" customWidth="1"/>
    <col min="15" max="16384" width="9" style="2"/>
  </cols>
  <sheetData>
    <row r="1" spans="2:11" ht="30" customHeight="1"/>
    <row r="2" spans="2:11" ht="18.75">
      <c r="C2" s="10" t="s">
        <v>39</v>
      </c>
      <c r="D2" s="10"/>
      <c r="E2" s="3"/>
      <c r="F2" s="3"/>
      <c r="G2" s="3"/>
      <c r="H2" s="3"/>
      <c r="I2" s="3"/>
      <c r="J2" s="3"/>
      <c r="K2" s="3"/>
    </row>
    <row r="3" spans="2:11" ht="18.75">
      <c r="C3" s="10"/>
      <c r="D3" s="10"/>
      <c r="E3" s="3"/>
      <c r="F3" s="3"/>
      <c r="G3" s="3"/>
      <c r="H3" s="3"/>
      <c r="I3" s="3"/>
      <c r="J3" s="3"/>
      <c r="K3" s="3"/>
    </row>
    <row r="4" spans="2:11" ht="24.95" customHeight="1">
      <c r="C4" s="49" t="s">
        <v>1</v>
      </c>
      <c r="D4" s="49" t="s">
        <v>6</v>
      </c>
      <c r="E4" s="49" t="s">
        <v>5</v>
      </c>
      <c r="F4" s="49" t="s">
        <v>2</v>
      </c>
      <c r="G4" s="50" t="s">
        <v>22</v>
      </c>
      <c r="H4" s="52" t="s">
        <v>7</v>
      </c>
      <c r="I4" s="46" t="s">
        <v>23</v>
      </c>
      <c r="J4" s="46" t="s">
        <v>24</v>
      </c>
      <c r="K4" s="46" t="s">
        <v>8</v>
      </c>
    </row>
    <row r="5" spans="2:11" ht="47.25" customHeight="1">
      <c r="C5" s="49"/>
      <c r="D5" s="49"/>
      <c r="E5" s="49"/>
      <c r="F5" s="49"/>
      <c r="G5" s="51"/>
      <c r="H5" s="49"/>
      <c r="I5" s="47"/>
      <c r="J5" s="47"/>
      <c r="K5" s="46"/>
    </row>
    <row r="6" spans="2:11" ht="35.1" customHeight="1">
      <c r="B6" s="45" t="s">
        <v>20</v>
      </c>
      <c r="C6" s="18" t="s">
        <v>16</v>
      </c>
      <c r="D6" s="32" t="s">
        <v>29</v>
      </c>
      <c r="E6" s="33" t="s">
        <v>14</v>
      </c>
      <c r="F6" s="41" t="s">
        <v>40</v>
      </c>
      <c r="G6" s="34">
        <v>700000</v>
      </c>
      <c r="H6" s="35" t="s">
        <v>12</v>
      </c>
      <c r="I6" s="26">
        <f>IF(H6="採用",G6*1.1,"×")</f>
        <v>770000.00000000012</v>
      </c>
      <c r="J6" s="26">
        <f>IF(H6="採用",G6,"×")</f>
        <v>700000</v>
      </c>
      <c r="K6" s="30"/>
    </row>
    <row r="7" spans="2:11" ht="35.1" customHeight="1">
      <c r="B7" s="45"/>
      <c r="C7" s="18" t="s">
        <v>17</v>
      </c>
      <c r="D7" s="32" t="s">
        <v>30</v>
      </c>
      <c r="E7" s="33" t="s">
        <v>15</v>
      </c>
      <c r="F7" s="41" t="s">
        <v>40</v>
      </c>
      <c r="G7" s="34">
        <v>750000</v>
      </c>
      <c r="H7" s="36" t="s">
        <v>13</v>
      </c>
      <c r="I7" s="26" t="str">
        <f>IF(H7="採用",G7*1.1,"×")</f>
        <v>×</v>
      </c>
      <c r="J7" s="26" t="str">
        <f>IF(H7="採用",G7,"×")</f>
        <v>×</v>
      </c>
      <c r="K7" s="31"/>
    </row>
    <row r="8" spans="2:11" ht="35.1" customHeight="1">
      <c r="B8" s="45"/>
      <c r="C8" s="11" t="s">
        <v>3</v>
      </c>
      <c r="D8" s="11"/>
      <c r="E8" s="12"/>
      <c r="F8" s="42"/>
      <c r="G8" s="22"/>
      <c r="H8" s="24"/>
      <c r="I8" s="23">
        <f>SUM(I6:I7)</f>
        <v>770000.00000000012</v>
      </c>
      <c r="J8" s="23">
        <f>SUM(J6:J7)</f>
        <v>700000</v>
      </c>
      <c r="K8" s="15"/>
    </row>
    <row r="9" spans="2:11" s="4" customFormat="1" ht="35.1" customHeight="1">
      <c r="B9" s="45"/>
      <c r="C9" s="8" t="s">
        <v>18</v>
      </c>
      <c r="D9" s="37" t="s">
        <v>31</v>
      </c>
      <c r="E9" s="38" t="s">
        <v>14</v>
      </c>
      <c r="F9" s="43" t="s">
        <v>41</v>
      </c>
      <c r="G9" s="39">
        <v>800000</v>
      </c>
      <c r="H9" s="35" t="s">
        <v>12</v>
      </c>
      <c r="I9" s="26">
        <f>IF(H9="採用",G9*1.1,"×")</f>
        <v>880000.00000000012</v>
      </c>
      <c r="J9" s="26">
        <f>IF(H9="採用",G9,"×")</f>
        <v>800000</v>
      </c>
      <c r="K9" s="9"/>
    </row>
    <row r="10" spans="2:11" s="4" customFormat="1" ht="35.1" customHeight="1">
      <c r="B10" s="45"/>
      <c r="C10" s="8" t="s">
        <v>18</v>
      </c>
      <c r="D10" s="37" t="s">
        <v>32</v>
      </c>
      <c r="E10" s="38" t="s">
        <v>15</v>
      </c>
      <c r="F10" s="43" t="s">
        <v>41</v>
      </c>
      <c r="G10" s="39">
        <v>900000</v>
      </c>
      <c r="H10" s="35" t="s">
        <v>13</v>
      </c>
      <c r="I10" s="26" t="str">
        <f>IF(H10="採用",G10*1.1,"×")</f>
        <v>×</v>
      </c>
      <c r="J10" s="26" t="str">
        <f>IF(H10="採用",I10,"×")</f>
        <v>×</v>
      </c>
      <c r="K10" s="9"/>
    </row>
    <row r="11" spans="2:11" s="4" customFormat="1" ht="35.1" customHeight="1">
      <c r="B11" s="45"/>
      <c r="C11" s="14" t="s">
        <v>3</v>
      </c>
      <c r="D11" s="14"/>
      <c r="E11" s="13"/>
      <c r="F11" s="42"/>
      <c r="G11" s="25"/>
      <c r="H11" s="25"/>
      <c r="I11" s="15">
        <f>SUM(I9:I10)</f>
        <v>880000.00000000012</v>
      </c>
      <c r="J11" s="15">
        <f>SUM(J9:J10)</f>
        <v>800000</v>
      </c>
      <c r="K11" s="15"/>
    </row>
    <row r="12" spans="2:11" s="4" customFormat="1" ht="35.1" customHeight="1">
      <c r="B12" s="45"/>
      <c r="C12" s="16" t="s">
        <v>4</v>
      </c>
      <c r="D12" s="40" t="s">
        <v>33</v>
      </c>
      <c r="E12" s="38" t="s">
        <v>14</v>
      </c>
      <c r="F12" s="43" t="s">
        <v>42</v>
      </c>
      <c r="G12" s="39">
        <v>500000</v>
      </c>
      <c r="H12" s="35" t="s">
        <v>12</v>
      </c>
      <c r="I12" s="26">
        <f>IF(H12="採用",G12*1.1,"×")</f>
        <v>550000</v>
      </c>
      <c r="J12" s="26">
        <f>IF(H12="採用",G12,"×")</f>
        <v>500000</v>
      </c>
      <c r="K12" s="7"/>
    </row>
    <row r="13" spans="2:11" s="4" customFormat="1" ht="35.1" customHeight="1">
      <c r="B13" s="45"/>
      <c r="C13" s="16" t="s">
        <v>4</v>
      </c>
      <c r="D13" s="40" t="s">
        <v>34</v>
      </c>
      <c r="E13" s="38" t="s">
        <v>15</v>
      </c>
      <c r="F13" s="43" t="s">
        <v>42</v>
      </c>
      <c r="G13" s="39">
        <v>510000</v>
      </c>
      <c r="H13" s="35" t="s">
        <v>13</v>
      </c>
      <c r="I13" s="26" t="str">
        <f>IF(H13="採用",G13*1.1,"×")</f>
        <v>×</v>
      </c>
      <c r="J13" s="26" t="str">
        <f>IF(H13="採用",I13,"×")</f>
        <v>×</v>
      </c>
      <c r="K13" s="7"/>
    </row>
    <row r="14" spans="2:11" s="4" customFormat="1" ht="35.1" customHeight="1">
      <c r="B14" s="45"/>
      <c r="C14" s="14" t="s">
        <v>3</v>
      </c>
      <c r="D14" s="14"/>
      <c r="E14" s="13"/>
      <c r="F14" s="42"/>
      <c r="G14" s="25"/>
      <c r="H14" s="25"/>
      <c r="I14" s="15">
        <f>SUM(I12:I13)</f>
        <v>550000</v>
      </c>
      <c r="J14" s="15">
        <f>SUM(J12:J13)</f>
        <v>500000</v>
      </c>
      <c r="K14" s="15"/>
    </row>
    <row r="15" spans="2:11" s="4" customFormat="1" ht="35.1" customHeight="1">
      <c r="B15" s="44" t="s">
        <v>54</v>
      </c>
      <c r="C15" s="16" t="s">
        <v>21</v>
      </c>
      <c r="D15" s="40" t="s">
        <v>35</v>
      </c>
      <c r="E15" s="38" t="s">
        <v>25</v>
      </c>
      <c r="F15" s="43" t="s">
        <v>43</v>
      </c>
      <c r="G15" s="39">
        <v>450000</v>
      </c>
      <c r="H15" s="35" t="s">
        <v>12</v>
      </c>
      <c r="I15" s="26">
        <f>IF(H15="採用",G15*1.1,"×")</f>
        <v>495000.00000000006</v>
      </c>
      <c r="J15" s="26">
        <f>IF(H15="採用",G15,"×")</f>
        <v>450000</v>
      </c>
      <c r="K15" s="7"/>
    </row>
    <row r="16" spans="2:11" s="4" customFormat="1" ht="35.1" customHeight="1">
      <c r="B16" s="44"/>
      <c r="C16" s="16" t="s">
        <v>21</v>
      </c>
      <c r="D16" s="40" t="s">
        <v>36</v>
      </c>
      <c r="E16" s="38" t="s">
        <v>26</v>
      </c>
      <c r="F16" s="43" t="s">
        <v>43</v>
      </c>
      <c r="G16" s="39">
        <v>500000</v>
      </c>
      <c r="H16" s="35" t="s">
        <v>13</v>
      </c>
      <c r="I16" s="26" t="str">
        <f>IF(H16="採用",G16*1.1,"×")</f>
        <v>×</v>
      </c>
      <c r="J16" s="26" t="str">
        <f>IF(H16="採用",I16,"×")</f>
        <v>×</v>
      </c>
      <c r="K16" s="7"/>
    </row>
    <row r="17" spans="2:14" s="4" customFormat="1" ht="35.1" customHeight="1">
      <c r="B17" s="44"/>
      <c r="C17" s="14" t="s">
        <v>3</v>
      </c>
      <c r="D17" s="14"/>
      <c r="E17" s="13"/>
      <c r="F17" s="42"/>
      <c r="G17" s="25"/>
      <c r="H17" s="25"/>
      <c r="I17" s="15">
        <f>SUM(I15:I16)</f>
        <v>495000.00000000006</v>
      </c>
      <c r="J17" s="15">
        <f>SUM(J15:J16)</f>
        <v>450000</v>
      </c>
      <c r="K17" s="15"/>
    </row>
    <row r="18" spans="2:14" s="4" customFormat="1" ht="35.1" customHeight="1">
      <c r="B18" s="44"/>
      <c r="C18" s="16" t="s">
        <v>19</v>
      </c>
      <c r="D18" s="40" t="s">
        <v>37</v>
      </c>
      <c r="E18" s="38" t="s">
        <v>27</v>
      </c>
      <c r="F18" s="43" t="s">
        <v>44</v>
      </c>
      <c r="G18" s="39">
        <v>700000</v>
      </c>
      <c r="H18" s="35" t="s">
        <v>12</v>
      </c>
      <c r="I18" s="26">
        <f>IF(H18="採用",G18*1.1,"×")</f>
        <v>770000.00000000012</v>
      </c>
      <c r="J18" s="26">
        <f>IF(H18="採用",G18,"×")</f>
        <v>700000</v>
      </c>
      <c r="K18" s="7"/>
    </row>
    <row r="19" spans="2:14" s="4" customFormat="1" ht="35.1" customHeight="1">
      <c r="B19" s="44"/>
      <c r="C19" s="16" t="s">
        <v>19</v>
      </c>
      <c r="D19" s="40" t="s">
        <v>38</v>
      </c>
      <c r="E19" s="38" t="s">
        <v>28</v>
      </c>
      <c r="F19" s="43" t="s">
        <v>44</v>
      </c>
      <c r="G19" s="39">
        <v>1200000</v>
      </c>
      <c r="H19" s="35" t="s">
        <v>13</v>
      </c>
      <c r="I19" s="26" t="str">
        <f>IF(H19="採用",G19*1.1,"×")</f>
        <v>×</v>
      </c>
      <c r="J19" s="26" t="str">
        <f>IF(H19="採用",I19,"×")</f>
        <v>×</v>
      </c>
      <c r="K19" s="7"/>
    </row>
    <row r="20" spans="2:14" s="4" customFormat="1" ht="35.1" customHeight="1">
      <c r="B20" s="44"/>
      <c r="C20" s="14" t="s">
        <v>3</v>
      </c>
      <c r="D20" s="14"/>
      <c r="E20" s="13"/>
      <c r="F20" s="42"/>
      <c r="G20" s="25"/>
      <c r="H20" s="25"/>
      <c r="I20" s="15">
        <f>SUM(I18:I19)</f>
        <v>770000.00000000012</v>
      </c>
      <c r="J20" s="15">
        <f>SUM(J18:J19)</f>
        <v>700000</v>
      </c>
      <c r="K20" s="15"/>
    </row>
    <row r="21" spans="2:14" s="4" customFormat="1" ht="35.1" customHeight="1">
      <c r="B21" s="44"/>
      <c r="C21" s="16" t="s">
        <v>4</v>
      </c>
      <c r="D21" s="40" t="s">
        <v>45</v>
      </c>
      <c r="E21" s="38" t="s">
        <v>25</v>
      </c>
      <c r="F21" s="43" t="s">
        <v>42</v>
      </c>
      <c r="G21" s="39">
        <v>50000</v>
      </c>
      <c r="H21" s="35" t="s">
        <v>47</v>
      </c>
      <c r="I21" s="26">
        <f>IF(H21="採用",G21*1.1,"×")</f>
        <v>55000.000000000007</v>
      </c>
      <c r="J21" s="26">
        <f>IF(H21="採用",G21,"×")</f>
        <v>50000</v>
      </c>
      <c r="K21" s="7"/>
    </row>
    <row r="22" spans="2:14" s="4" customFormat="1" ht="35.1" customHeight="1">
      <c r="B22" s="44"/>
      <c r="C22" s="16" t="s">
        <v>4</v>
      </c>
      <c r="D22" s="40" t="s">
        <v>46</v>
      </c>
      <c r="E22" s="38" t="s">
        <v>26</v>
      </c>
      <c r="F22" s="43" t="s">
        <v>42</v>
      </c>
      <c r="G22" s="39">
        <v>55000</v>
      </c>
      <c r="H22" s="35" t="s">
        <v>48</v>
      </c>
      <c r="I22" s="26" t="str">
        <f>IF(H22="採用",G22*1.1,"×")</f>
        <v>×</v>
      </c>
      <c r="J22" s="26" t="str">
        <f>IF(H22="採用",I22,"×")</f>
        <v>×</v>
      </c>
      <c r="K22" s="7"/>
    </row>
    <row r="23" spans="2:14" s="4" customFormat="1" ht="35.1" customHeight="1">
      <c r="B23" s="44"/>
      <c r="C23" s="14" t="s">
        <v>3</v>
      </c>
      <c r="D23" s="14"/>
      <c r="E23" s="13"/>
      <c r="F23" s="14"/>
      <c r="G23" s="25"/>
      <c r="H23" s="25"/>
      <c r="I23" s="15">
        <f>SUM(I21:I22)</f>
        <v>55000.000000000007</v>
      </c>
      <c r="J23" s="15">
        <f>SUM(J21:J22)</f>
        <v>50000</v>
      </c>
      <c r="K23" s="15"/>
    </row>
    <row r="24" spans="2:14" ht="35.1" customHeight="1">
      <c r="C24" s="12" t="s">
        <v>0</v>
      </c>
      <c r="D24" s="12"/>
      <c r="E24" s="48"/>
      <c r="F24" s="48"/>
      <c r="G24" s="22"/>
      <c r="H24" s="22"/>
      <c r="I24" s="22">
        <f>I8+I11+I14+I17+I20+I23</f>
        <v>3520000</v>
      </c>
      <c r="J24" s="22">
        <f>J8+J11+J14+J17+J20+J23</f>
        <v>3200000</v>
      </c>
      <c r="K24" s="17"/>
    </row>
    <row r="25" spans="2:14" ht="35.1" customHeight="1">
      <c r="C25" s="27"/>
      <c r="D25" s="27"/>
      <c r="E25" s="27"/>
      <c r="F25" s="27"/>
      <c r="G25" s="28"/>
      <c r="H25" s="28"/>
      <c r="I25" s="28"/>
      <c r="J25" s="28"/>
      <c r="K25" s="29"/>
    </row>
    <row r="26" spans="2:14" ht="15" customHeight="1" thickBot="1"/>
    <row r="27" spans="2:14" ht="35.1" customHeight="1">
      <c r="C27" s="53" t="s">
        <v>49</v>
      </c>
      <c r="D27" s="54"/>
      <c r="E27" s="55">
        <f>J8+J11+J14</f>
        <v>2000000</v>
      </c>
      <c r="F27" s="2"/>
      <c r="G27" s="2"/>
      <c r="H27" s="2"/>
      <c r="I27" s="2"/>
      <c r="J27" s="2"/>
      <c r="K27" s="19"/>
      <c r="N27" s="21"/>
    </row>
    <row r="28" spans="2:14" ht="35.1" customHeight="1">
      <c r="C28" s="56" t="s">
        <v>50</v>
      </c>
      <c r="D28" s="57"/>
      <c r="E28" s="58">
        <f>J17+J20+J23</f>
        <v>1200000</v>
      </c>
      <c r="F28" s="2"/>
      <c r="G28" s="2"/>
      <c r="H28" s="2"/>
      <c r="I28" s="2"/>
      <c r="J28" s="2"/>
      <c r="K28" s="19"/>
      <c r="N28" s="21"/>
    </row>
    <row r="29" spans="2:14" ht="35.1" customHeight="1">
      <c r="C29" s="59" t="s">
        <v>9</v>
      </c>
      <c r="D29" s="57"/>
      <c r="E29" s="60">
        <v>0.5</v>
      </c>
      <c r="F29" s="2"/>
      <c r="G29" s="2"/>
      <c r="H29" s="2"/>
      <c r="I29" s="2"/>
      <c r="J29" s="2"/>
      <c r="K29" s="19"/>
      <c r="N29" s="21"/>
    </row>
    <row r="30" spans="2:14" ht="35.1" customHeight="1">
      <c r="C30" s="56" t="s">
        <v>51</v>
      </c>
      <c r="D30" s="61"/>
      <c r="E30" s="62">
        <f>ROUNDDOWN((E27*E29/1000),3)</f>
        <v>1000</v>
      </c>
      <c r="F30" s="2"/>
      <c r="G30" s="2"/>
      <c r="H30" s="2"/>
      <c r="I30" s="2"/>
      <c r="J30" s="2"/>
      <c r="K30" s="19"/>
      <c r="N30" s="21"/>
    </row>
    <row r="31" spans="2:14" ht="35.1" customHeight="1">
      <c r="C31" s="56" t="s">
        <v>52</v>
      </c>
      <c r="D31" s="61"/>
      <c r="E31" s="62">
        <f>ROUNDDOWN((E28*E29/1000),3)</f>
        <v>600</v>
      </c>
      <c r="F31" s="2"/>
      <c r="G31" s="2"/>
      <c r="H31" s="2"/>
      <c r="I31" s="2"/>
      <c r="J31" s="2"/>
      <c r="K31" s="20"/>
      <c r="N31" s="21"/>
    </row>
    <row r="32" spans="2:14" ht="35.1" customHeight="1">
      <c r="C32" s="63" t="s">
        <v>53</v>
      </c>
      <c r="D32" s="64"/>
      <c r="E32" s="62">
        <f>E30+E31</f>
        <v>1600</v>
      </c>
      <c r="F32" s="2"/>
      <c r="G32" s="2"/>
      <c r="H32" s="2"/>
      <c r="I32" s="2"/>
      <c r="J32" s="2"/>
      <c r="K32" s="20"/>
      <c r="N32" s="21"/>
    </row>
    <row r="33" spans="3:11" ht="35.1" customHeight="1">
      <c r="C33" s="59" t="s">
        <v>10</v>
      </c>
      <c r="D33" s="57"/>
      <c r="E33" s="65">
        <v>1500</v>
      </c>
      <c r="F33" s="2"/>
      <c r="G33" s="2"/>
      <c r="H33" s="2"/>
      <c r="I33" s="2"/>
      <c r="J33" s="2"/>
      <c r="K33" s="20"/>
    </row>
    <row r="34" spans="3:11" ht="35.1" customHeight="1" thickBot="1">
      <c r="C34" s="66" t="s">
        <v>11</v>
      </c>
      <c r="D34" s="67"/>
      <c r="E34" s="68">
        <f>MIN(E32:E33)</f>
        <v>1500</v>
      </c>
      <c r="F34" s="2" t="s">
        <v>55</v>
      </c>
      <c r="G34" s="2"/>
      <c r="H34" s="2"/>
      <c r="I34" s="2"/>
      <c r="J34" s="2"/>
      <c r="K34" s="20"/>
    </row>
    <row r="35" spans="3:11" ht="35.1" customHeight="1">
      <c r="C35" s="2"/>
      <c r="D35" s="2"/>
      <c r="E35" s="2"/>
      <c r="F35" s="2"/>
      <c r="G35" s="2"/>
      <c r="H35" s="2"/>
      <c r="I35" s="2"/>
      <c r="J35" s="2"/>
      <c r="K35" s="19"/>
    </row>
    <row r="38" spans="3:11" s="6" customFormat="1" ht="15" customHeight="1">
      <c r="C38" s="5"/>
      <c r="D38" s="5"/>
      <c r="E38" s="1"/>
      <c r="F38" s="1"/>
      <c r="G38" s="1"/>
      <c r="H38" s="1"/>
      <c r="I38" s="1"/>
      <c r="J38" s="1"/>
      <c r="K38" s="1"/>
    </row>
    <row r="39" spans="3:11" s="6" customFormat="1" ht="15" customHeight="1">
      <c r="C39" s="5"/>
      <c r="D39" s="5"/>
      <c r="E39" s="1"/>
      <c r="F39" s="1"/>
      <c r="G39" s="1"/>
      <c r="H39" s="1"/>
      <c r="I39" s="1"/>
      <c r="J39" s="1"/>
      <c r="K39" s="1"/>
    </row>
  </sheetData>
  <mergeCells count="20">
    <mergeCell ref="I4:I5"/>
    <mergeCell ref="J4:J5"/>
    <mergeCell ref="K4:K5"/>
    <mergeCell ref="E24:F24"/>
    <mergeCell ref="C27:D27"/>
    <mergeCell ref="C4:C5"/>
    <mergeCell ref="D4:D5"/>
    <mergeCell ref="E4:E5"/>
    <mergeCell ref="F4:F5"/>
    <mergeCell ref="G4:G5"/>
    <mergeCell ref="H4:H5"/>
    <mergeCell ref="C31:D31"/>
    <mergeCell ref="C33:D33"/>
    <mergeCell ref="C34:D34"/>
    <mergeCell ref="B15:B23"/>
    <mergeCell ref="B6:B14"/>
    <mergeCell ref="C29:D29"/>
    <mergeCell ref="C28:D28"/>
    <mergeCell ref="C30:D30"/>
    <mergeCell ref="C32:D32"/>
  </mergeCells>
  <phoneticPr fontId="9"/>
  <dataValidations count="1">
    <dataValidation type="list" allowBlank="1" showInputMessage="1" showErrorMessage="1" sqref="H6:H7 H21:H22 H18:H19 H15:H16 H12:H13 H9:H10">
      <formula1>"採用,不採用"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見積整理表 (記載例)</vt:lpstr>
      <vt:lpstr>'見積整理表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宮城県</cp:lastModifiedBy>
  <cp:lastPrinted>2023-03-10T10:04:20Z</cp:lastPrinted>
  <dcterms:created xsi:type="dcterms:W3CDTF">2008-04-02T04:38:12Z</dcterms:created>
  <dcterms:modified xsi:type="dcterms:W3CDTF">2025-03-24T05:49:45Z</dcterms:modified>
</cp:coreProperties>
</file>