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172.20.7.237\disk_zaitaku\在宅班フォルダ\09_ 新型コロナ\05　★サービス提供支援事業など〔国2次補正　緊急包括支援交付金〕\05　広報・お知らせ等\30_HP関係\マニュアル・様式類\03_実績報告様式\"/>
    </mc:Choice>
  </mc:AlternateContent>
  <bookViews>
    <workbookView xWindow="0" yWindow="0" windowWidth="20490" windowHeight="7530"/>
  </bookViews>
  <sheets>
    <sheet name="(はじめにお読み下さい)報告書作成手順" sheetId="32" r:id="rId1"/>
    <sheet name="実績報告書" sheetId="20" r:id="rId2"/>
    <sheet name="個票1" sheetId="19" r:id="rId3"/>
    <sheet name="職員表" sheetId="27" r:id="rId4"/>
    <sheet name="実績額一覧" sheetId="29" r:id="rId5"/>
    <sheet name="法人実績額内訳" sheetId="31" r:id="rId6"/>
    <sheet name="計算用" sheetId="21" state="hidden" r:id="rId7"/>
  </sheets>
  <definedNames>
    <definedName name="_xlnm._FilterDatabase" localSheetId="2" hidden="1">個票1!$A$7:$AM$12</definedName>
    <definedName name="_xlnm.Print_Area" localSheetId="2">個票1!$A$1:$AU$60</definedName>
    <definedName name="_xlnm.Print_Area" localSheetId="4">実績額一覧!$A$1:$M$44</definedName>
    <definedName name="_xlnm.Print_Area" localSheetId="1">実績報告書!$A$1:$AM$43</definedName>
    <definedName name="_xlnm.Print_Area" localSheetId="3">職員表!$A$1:$U$205</definedName>
    <definedName name="_xlnm.Print_Area" localSheetId="5">法人実績額内訳!$A$1:$B$9</definedName>
    <definedName name="_xlnm.Print_Titles" localSheetId="0">'(はじめにお読み下さい)報告書作成手順'!$4:$4</definedName>
    <definedName name="_xlnm.Print_Titles" localSheetId="3">職員表!$4:$5</definedName>
  </definedNames>
  <calcPr calcId="162913"/>
</workbook>
</file>

<file path=xl/calcChain.xml><?xml version="1.0" encoding="utf-8"?>
<calcChain xmlns="http://schemas.openxmlformats.org/spreadsheetml/2006/main">
  <c r="M505" i="27" l="1"/>
  <c r="O505" i="27" s="1"/>
  <c r="F505" i="27"/>
  <c r="S505" i="27" s="1"/>
  <c r="E505" i="27"/>
  <c r="A505" i="27"/>
  <c r="O504" i="27"/>
  <c r="M504" i="27"/>
  <c r="E504" i="27"/>
  <c r="F504" i="27" s="1"/>
  <c r="S504" i="27" s="1"/>
  <c r="A504" i="27"/>
  <c r="M503" i="27"/>
  <c r="O503" i="27" s="1"/>
  <c r="F503" i="27"/>
  <c r="S503" i="27" s="1"/>
  <c r="E503" i="27"/>
  <c r="A503" i="27"/>
  <c r="O502" i="27"/>
  <c r="M502" i="27"/>
  <c r="E502" i="27"/>
  <c r="F502" i="27" s="1"/>
  <c r="S502" i="27" s="1"/>
  <c r="A502" i="27"/>
  <c r="M501" i="27"/>
  <c r="O501" i="27" s="1"/>
  <c r="F501" i="27"/>
  <c r="S501" i="27" s="1"/>
  <c r="E501" i="27"/>
  <c r="A501" i="27"/>
  <c r="O500" i="27"/>
  <c r="M500" i="27"/>
  <c r="E500" i="27"/>
  <c r="F500" i="27" s="1"/>
  <c r="S500" i="27" s="1"/>
  <c r="A500" i="27"/>
  <c r="M499" i="27"/>
  <c r="O499" i="27" s="1"/>
  <c r="F499" i="27"/>
  <c r="S499" i="27" s="1"/>
  <c r="E499" i="27"/>
  <c r="A499" i="27"/>
  <c r="O498" i="27"/>
  <c r="M498" i="27"/>
  <c r="E498" i="27"/>
  <c r="F498" i="27" s="1"/>
  <c r="S498" i="27" s="1"/>
  <c r="A498" i="27"/>
  <c r="M497" i="27"/>
  <c r="O497" i="27" s="1"/>
  <c r="F497" i="27"/>
  <c r="S497" i="27" s="1"/>
  <c r="E497" i="27"/>
  <c r="A497" i="27"/>
  <c r="O496" i="27"/>
  <c r="M496" i="27"/>
  <c r="E496" i="27"/>
  <c r="F496" i="27" s="1"/>
  <c r="S496" i="27" s="1"/>
  <c r="A496" i="27"/>
  <c r="M495" i="27"/>
  <c r="O495" i="27" s="1"/>
  <c r="F495" i="27"/>
  <c r="S495" i="27" s="1"/>
  <c r="E495" i="27"/>
  <c r="A495" i="27"/>
  <c r="O494" i="27"/>
  <c r="M494" i="27"/>
  <c r="E494" i="27"/>
  <c r="F494" i="27" s="1"/>
  <c r="S494" i="27" s="1"/>
  <c r="A494" i="27"/>
  <c r="M493" i="27"/>
  <c r="O493" i="27" s="1"/>
  <c r="F493" i="27"/>
  <c r="S493" i="27" s="1"/>
  <c r="E493" i="27"/>
  <c r="A493" i="27"/>
  <c r="O492" i="27"/>
  <c r="M492" i="27"/>
  <c r="E492" i="27"/>
  <c r="F492" i="27" s="1"/>
  <c r="S492" i="27" s="1"/>
  <c r="A492" i="27"/>
  <c r="M491" i="27"/>
  <c r="O491" i="27" s="1"/>
  <c r="F491" i="27"/>
  <c r="S491" i="27" s="1"/>
  <c r="E491" i="27"/>
  <c r="A491" i="27"/>
  <c r="O490" i="27"/>
  <c r="M490" i="27"/>
  <c r="E490" i="27"/>
  <c r="F490" i="27" s="1"/>
  <c r="S490" i="27" s="1"/>
  <c r="A490" i="27"/>
  <c r="M489" i="27"/>
  <c r="O489" i="27" s="1"/>
  <c r="F489" i="27"/>
  <c r="S489" i="27" s="1"/>
  <c r="E489" i="27"/>
  <c r="A489" i="27"/>
  <c r="O488" i="27"/>
  <c r="M488" i="27"/>
  <c r="E488" i="27"/>
  <c r="F488" i="27" s="1"/>
  <c r="S488" i="27" s="1"/>
  <c r="A488" i="27"/>
  <c r="M487" i="27"/>
  <c r="O487" i="27" s="1"/>
  <c r="F487" i="27"/>
  <c r="S487" i="27" s="1"/>
  <c r="E487" i="27"/>
  <c r="A487" i="27"/>
  <c r="O486" i="27"/>
  <c r="M486" i="27"/>
  <c r="E486" i="27"/>
  <c r="F486" i="27" s="1"/>
  <c r="S486" i="27" s="1"/>
  <c r="A486" i="27"/>
  <c r="M485" i="27"/>
  <c r="O485" i="27" s="1"/>
  <c r="F485" i="27"/>
  <c r="S485" i="27" s="1"/>
  <c r="E485" i="27"/>
  <c r="A485" i="27"/>
  <c r="O484" i="27"/>
  <c r="M484" i="27"/>
  <c r="E484" i="27"/>
  <c r="F484" i="27" s="1"/>
  <c r="S484" i="27" s="1"/>
  <c r="A484" i="27"/>
  <c r="M483" i="27"/>
  <c r="O483" i="27" s="1"/>
  <c r="F483" i="27"/>
  <c r="S483" i="27" s="1"/>
  <c r="E483" i="27"/>
  <c r="A483" i="27"/>
  <c r="O482" i="27"/>
  <c r="M482" i="27"/>
  <c r="E482" i="27"/>
  <c r="F482" i="27" s="1"/>
  <c r="S482" i="27" s="1"/>
  <c r="A482" i="27"/>
  <c r="M481" i="27"/>
  <c r="O481" i="27" s="1"/>
  <c r="F481" i="27"/>
  <c r="S481" i="27" s="1"/>
  <c r="E481" i="27"/>
  <c r="A481" i="27"/>
  <c r="O480" i="27"/>
  <c r="M480" i="27"/>
  <c r="E480" i="27"/>
  <c r="F480" i="27" s="1"/>
  <c r="S480" i="27" s="1"/>
  <c r="A480" i="27"/>
  <c r="M479" i="27"/>
  <c r="O479" i="27" s="1"/>
  <c r="F479" i="27"/>
  <c r="S479" i="27" s="1"/>
  <c r="E479" i="27"/>
  <c r="A479" i="27"/>
  <c r="O478" i="27"/>
  <c r="M478" i="27"/>
  <c r="E478" i="27"/>
  <c r="F478" i="27" s="1"/>
  <c r="S478" i="27" s="1"/>
  <c r="A478" i="27"/>
  <c r="M477" i="27"/>
  <c r="O477" i="27" s="1"/>
  <c r="F477" i="27"/>
  <c r="S477" i="27" s="1"/>
  <c r="E477" i="27"/>
  <c r="A477" i="27"/>
  <c r="O476" i="27"/>
  <c r="M476" i="27"/>
  <c r="E476" i="27"/>
  <c r="F476" i="27" s="1"/>
  <c r="S476" i="27" s="1"/>
  <c r="A476" i="27"/>
  <c r="M475" i="27"/>
  <c r="O475" i="27" s="1"/>
  <c r="F475" i="27"/>
  <c r="S475" i="27" s="1"/>
  <c r="E475" i="27"/>
  <c r="A475" i="27"/>
  <c r="O474" i="27"/>
  <c r="M474" i="27"/>
  <c r="E474" i="27"/>
  <c r="F474" i="27" s="1"/>
  <c r="S474" i="27" s="1"/>
  <c r="A474" i="27"/>
  <c r="M473" i="27"/>
  <c r="O473" i="27" s="1"/>
  <c r="E473" i="27"/>
  <c r="F473" i="27" s="1"/>
  <c r="S473" i="27" s="1"/>
  <c r="A473" i="27"/>
  <c r="M472" i="27"/>
  <c r="O472" i="27" s="1"/>
  <c r="E472" i="27"/>
  <c r="F472" i="27" s="1"/>
  <c r="S472" i="27" s="1"/>
  <c r="A472" i="27"/>
  <c r="M471" i="27"/>
  <c r="O471" i="27" s="1"/>
  <c r="F471" i="27"/>
  <c r="S471" i="27" s="1"/>
  <c r="E471" i="27"/>
  <c r="A471" i="27"/>
  <c r="M470" i="27"/>
  <c r="O470" i="27" s="1"/>
  <c r="E470" i="27"/>
  <c r="F470" i="27" s="1"/>
  <c r="S470" i="27" s="1"/>
  <c r="A470" i="27"/>
  <c r="M469" i="27"/>
  <c r="O469" i="27" s="1"/>
  <c r="F469" i="27"/>
  <c r="S469" i="27" s="1"/>
  <c r="E469" i="27"/>
  <c r="A469" i="27"/>
  <c r="S468" i="27"/>
  <c r="O468" i="27"/>
  <c r="M468" i="27"/>
  <c r="E468" i="27"/>
  <c r="F468" i="27" s="1"/>
  <c r="A468" i="27"/>
  <c r="M467" i="27"/>
  <c r="O467" i="27" s="1"/>
  <c r="E467" i="27"/>
  <c r="F467" i="27" s="1"/>
  <c r="S467" i="27" s="1"/>
  <c r="A467" i="27"/>
  <c r="M466" i="27"/>
  <c r="O466" i="27" s="1"/>
  <c r="E466" i="27"/>
  <c r="F466" i="27" s="1"/>
  <c r="S466" i="27" s="1"/>
  <c r="A466" i="27"/>
  <c r="M465" i="27"/>
  <c r="O465" i="27" s="1"/>
  <c r="F465" i="27"/>
  <c r="S465" i="27" s="1"/>
  <c r="E465" i="27"/>
  <c r="A465" i="27"/>
  <c r="O464" i="27"/>
  <c r="M464" i="27"/>
  <c r="E464" i="27"/>
  <c r="F464" i="27" s="1"/>
  <c r="S464" i="27" s="1"/>
  <c r="A464" i="27"/>
  <c r="M463" i="27"/>
  <c r="O463" i="27" s="1"/>
  <c r="E463" i="27"/>
  <c r="F463" i="27" s="1"/>
  <c r="S463" i="27" s="1"/>
  <c r="A463" i="27"/>
  <c r="M462" i="27"/>
  <c r="O462" i="27" s="1"/>
  <c r="E462" i="27"/>
  <c r="F462" i="27" s="1"/>
  <c r="S462" i="27" s="1"/>
  <c r="A462" i="27"/>
  <c r="M461" i="27"/>
  <c r="O461" i="27" s="1"/>
  <c r="F461" i="27"/>
  <c r="S461" i="27" s="1"/>
  <c r="E461" i="27"/>
  <c r="A461" i="27"/>
  <c r="O460" i="27"/>
  <c r="M460" i="27"/>
  <c r="E460" i="27"/>
  <c r="F460" i="27" s="1"/>
  <c r="S460" i="27" s="1"/>
  <c r="A460" i="27"/>
  <c r="M459" i="27"/>
  <c r="O459" i="27" s="1"/>
  <c r="E459" i="27"/>
  <c r="F459" i="27" s="1"/>
  <c r="S459" i="27" s="1"/>
  <c r="A459" i="27"/>
  <c r="M458" i="27"/>
  <c r="O458" i="27" s="1"/>
  <c r="E458" i="27"/>
  <c r="F458" i="27" s="1"/>
  <c r="S458" i="27" s="1"/>
  <c r="A458" i="27"/>
  <c r="M457" i="27"/>
  <c r="O457" i="27" s="1"/>
  <c r="F457" i="27"/>
  <c r="S457" i="27" s="1"/>
  <c r="E457" i="27"/>
  <c r="A457" i="27"/>
  <c r="O456" i="27"/>
  <c r="M456" i="27"/>
  <c r="E456" i="27"/>
  <c r="F456" i="27" s="1"/>
  <c r="S456" i="27" s="1"/>
  <c r="A456" i="27"/>
  <c r="M455" i="27"/>
  <c r="O455" i="27" s="1"/>
  <c r="E455" i="27"/>
  <c r="F455" i="27" s="1"/>
  <c r="S455" i="27" s="1"/>
  <c r="A455" i="27"/>
  <c r="M454" i="27"/>
  <c r="O454" i="27" s="1"/>
  <c r="E454" i="27"/>
  <c r="F454" i="27" s="1"/>
  <c r="S454" i="27" s="1"/>
  <c r="A454" i="27"/>
  <c r="M453" i="27"/>
  <c r="O453" i="27" s="1"/>
  <c r="F453" i="27"/>
  <c r="S453" i="27" s="1"/>
  <c r="E453" i="27"/>
  <c r="A453" i="27"/>
  <c r="O452" i="27"/>
  <c r="M452" i="27"/>
  <c r="E452" i="27"/>
  <c r="F452" i="27" s="1"/>
  <c r="S452" i="27" s="1"/>
  <c r="A452" i="27"/>
  <c r="M451" i="27"/>
  <c r="O451" i="27" s="1"/>
  <c r="E451" i="27"/>
  <c r="F451" i="27" s="1"/>
  <c r="S451" i="27" s="1"/>
  <c r="A451" i="27"/>
  <c r="M450" i="27"/>
  <c r="O450" i="27" s="1"/>
  <c r="E450" i="27"/>
  <c r="F450" i="27" s="1"/>
  <c r="S450" i="27" s="1"/>
  <c r="A450" i="27"/>
  <c r="M449" i="27"/>
  <c r="O449" i="27" s="1"/>
  <c r="F449" i="27"/>
  <c r="S449" i="27" s="1"/>
  <c r="E449" i="27"/>
  <c r="A449" i="27"/>
  <c r="O448" i="27"/>
  <c r="M448" i="27"/>
  <c r="E448" i="27"/>
  <c r="F448" i="27" s="1"/>
  <c r="S448" i="27" s="1"/>
  <c r="A448" i="27"/>
  <c r="M447" i="27"/>
  <c r="O447" i="27" s="1"/>
  <c r="E447" i="27"/>
  <c r="F447" i="27" s="1"/>
  <c r="S447" i="27" s="1"/>
  <c r="A447" i="27"/>
  <c r="M446" i="27"/>
  <c r="O446" i="27" s="1"/>
  <c r="E446" i="27"/>
  <c r="F446" i="27" s="1"/>
  <c r="S446" i="27" s="1"/>
  <c r="A446" i="27"/>
  <c r="M445" i="27"/>
  <c r="O445" i="27" s="1"/>
  <c r="F445" i="27"/>
  <c r="S445" i="27" s="1"/>
  <c r="E445" i="27"/>
  <c r="A445" i="27"/>
  <c r="O444" i="27"/>
  <c r="M444" i="27"/>
  <c r="E444" i="27"/>
  <c r="F444" i="27" s="1"/>
  <c r="S444" i="27" s="1"/>
  <c r="A444" i="27"/>
  <c r="M443" i="27"/>
  <c r="O443" i="27" s="1"/>
  <c r="E443" i="27"/>
  <c r="F443" i="27" s="1"/>
  <c r="S443" i="27" s="1"/>
  <c r="A443" i="27"/>
  <c r="M442" i="27"/>
  <c r="O442" i="27" s="1"/>
  <c r="E442" i="27"/>
  <c r="F442" i="27" s="1"/>
  <c r="S442" i="27" s="1"/>
  <c r="A442" i="27"/>
  <c r="M441" i="27"/>
  <c r="O441" i="27" s="1"/>
  <c r="F441" i="27"/>
  <c r="S441" i="27" s="1"/>
  <c r="E441" i="27"/>
  <c r="A441" i="27"/>
  <c r="O440" i="27"/>
  <c r="M440" i="27"/>
  <c r="E440" i="27"/>
  <c r="F440" i="27" s="1"/>
  <c r="S440" i="27" s="1"/>
  <c r="A440" i="27"/>
  <c r="M439" i="27"/>
  <c r="O439" i="27" s="1"/>
  <c r="E439" i="27"/>
  <c r="F439" i="27" s="1"/>
  <c r="S439" i="27" s="1"/>
  <c r="A439" i="27"/>
  <c r="M438" i="27"/>
  <c r="O438" i="27" s="1"/>
  <c r="E438" i="27"/>
  <c r="F438" i="27" s="1"/>
  <c r="S438" i="27" s="1"/>
  <c r="A438" i="27"/>
  <c r="M437" i="27"/>
  <c r="O437" i="27" s="1"/>
  <c r="F437" i="27"/>
  <c r="S437" i="27" s="1"/>
  <c r="E437" i="27"/>
  <c r="A437" i="27"/>
  <c r="O436" i="27"/>
  <c r="M436" i="27"/>
  <c r="E436" i="27"/>
  <c r="F436" i="27" s="1"/>
  <c r="S436" i="27" s="1"/>
  <c r="A436" i="27"/>
  <c r="M435" i="27"/>
  <c r="O435" i="27" s="1"/>
  <c r="E435" i="27"/>
  <c r="F435" i="27" s="1"/>
  <c r="S435" i="27" s="1"/>
  <c r="A435" i="27"/>
  <c r="M434" i="27"/>
  <c r="O434" i="27" s="1"/>
  <c r="E434" i="27"/>
  <c r="F434" i="27" s="1"/>
  <c r="S434" i="27" s="1"/>
  <c r="A434" i="27"/>
  <c r="M433" i="27"/>
  <c r="O433" i="27" s="1"/>
  <c r="F433" i="27"/>
  <c r="S433" i="27" s="1"/>
  <c r="E433" i="27"/>
  <c r="A433" i="27"/>
  <c r="O432" i="27"/>
  <c r="M432" i="27"/>
  <c r="E432" i="27"/>
  <c r="F432" i="27" s="1"/>
  <c r="S432" i="27" s="1"/>
  <c r="A432" i="27"/>
  <c r="M431" i="27"/>
  <c r="O431" i="27" s="1"/>
  <c r="E431" i="27"/>
  <c r="F431" i="27" s="1"/>
  <c r="S431" i="27" s="1"/>
  <c r="A431" i="27"/>
  <c r="M430" i="27"/>
  <c r="O430" i="27" s="1"/>
  <c r="E430" i="27"/>
  <c r="F430" i="27" s="1"/>
  <c r="S430" i="27" s="1"/>
  <c r="A430" i="27"/>
  <c r="M429" i="27"/>
  <c r="O429" i="27" s="1"/>
  <c r="F429" i="27"/>
  <c r="S429" i="27" s="1"/>
  <c r="E429" i="27"/>
  <c r="A429" i="27"/>
  <c r="O428" i="27"/>
  <c r="M428" i="27"/>
  <c r="E428" i="27"/>
  <c r="F428" i="27" s="1"/>
  <c r="S428" i="27" s="1"/>
  <c r="A428" i="27"/>
  <c r="M427" i="27"/>
  <c r="O427" i="27" s="1"/>
  <c r="E427" i="27"/>
  <c r="F427" i="27" s="1"/>
  <c r="S427" i="27" s="1"/>
  <c r="A427" i="27"/>
  <c r="M426" i="27"/>
  <c r="O426" i="27" s="1"/>
  <c r="E426" i="27"/>
  <c r="F426" i="27" s="1"/>
  <c r="S426" i="27" s="1"/>
  <c r="A426" i="27"/>
  <c r="M425" i="27"/>
  <c r="O425" i="27" s="1"/>
  <c r="F425" i="27"/>
  <c r="S425" i="27" s="1"/>
  <c r="E425" i="27"/>
  <c r="A425" i="27"/>
  <c r="O424" i="27"/>
  <c r="M424" i="27"/>
  <c r="E424" i="27"/>
  <c r="F424" i="27" s="1"/>
  <c r="S424" i="27" s="1"/>
  <c r="A424" i="27"/>
  <c r="M423" i="27"/>
  <c r="O423" i="27" s="1"/>
  <c r="E423" i="27"/>
  <c r="F423" i="27" s="1"/>
  <c r="S423" i="27" s="1"/>
  <c r="A423" i="27"/>
  <c r="M422" i="27"/>
  <c r="O422" i="27" s="1"/>
  <c r="E422" i="27"/>
  <c r="F422" i="27" s="1"/>
  <c r="S422" i="27" s="1"/>
  <c r="A422" i="27"/>
  <c r="M421" i="27"/>
  <c r="O421" i="27" s="1"/>
  <c r="F421" i="27"/>
  <c r="S421" i="27" s="1"/>
  <c r="E421" i="27"/>
  <c r="A421" i="27"/>
  <c r="O420" i="27"/>
  <c r="M420" i="27"/>
  <c r="E420" i="27"/>
  <c r="F420" i="27" s="1"/>
  <c r="S420" i="27" s="1"/>
  <c r="A420" i="27"/>
  <c r="M419" i="27"/>
  <c r="O419" i="27" s="1"/>
  <c r="F419" i="27"/>
  <c r="S419" i="27" s="1"/>
  <c r="E419" i="27"/>
  <c r="A419" i="27"/>
  <c r="O418" i="27"/>
  <c r="M418" i="27"/>
  <c r="E418" i="27"/>
  <c r="F418" i="27" s="1"/>
  <c r="S418" i="27" s="1"/>
  <c r="A418" i="27"/>
  <c r="M417" i="27"/>
  <c r="O417" i="27" s="1"/>
  <c r="F417" i="27"/>
  <c r="S417" i="27" s="1"/>
  <c r="E417" i="27"/>
  <c r="A417" i="27"/>
  <c r="O416" i="27"/>
  <c r="M416" i="27"/>
  <c r="E416" i="27"/>
  <c r="F416" i="27" s="1"/>
  <c r="S416" i="27" s="1"/>
  <c r="A416" i="27"/>
  <c r="M415" i="27"/>
  <c r="O415" i="27" s="1"/>
  <c r="F415" i="27"/>
  <c r="S415" i="27" s="1"/>
  <c r="E415" i="27"/>
  <c r="A415" i="27"/>
  <c r="O414" i="27"/>
  <c r="M414" i="27"/>
  <c r="E414" i="27"/>
  <c r="F414" i="27" s="1"/>
  <c r="S414" i="27" s="1"/>
  <c r="A414" i="27"/>
  <c r="M413" i="27"/>
  <c r="O413" i="27" s="1"/>
  <c r="F413" i="27"/>
  <c r="S413" i="27" s="1"/>
  <c r="E413" i="27"/>
  <c r="A413" i="27"/>
  <c r="O412" i="27"/>
  <c r="M412" i="27"/>
  <c r="E412" i="27"/>
  <c r="F412" i="27" s="1"/>
  <c r="S412" i="27" s="1"/>
  <c r="A412" i="27"/>
  <c r="M411" i="27"/>
  <c r="O411" i="27" s="1"/>
  <c r="F411" i="27"/>
  <c r="S411" i="27" s="1"/>
  <c r="E411" i="27"/>
  <c r="A411" i="27"/>
  <c r="O410" i="27"/>
  <c r="M410" i="27"/>
  <c r="E410" i="27"/>
  <c r="F410" i="27" s="1"/>
  <c r="S410" i="27" s="1"/>
  <c r="A410" i="27"/>
  <c r="M409" i="27"/>
  <c r="O409" i="27" s="1"/>
  <c r="F409" i="27"/>
  <c r="S409" i="27" s="1"/>
  <c r="E409" i="27"/>
  <c r="A409" i="27"/>
  <c r="O408" i="27"/>
  <c r="M408" i="27"/>
  <c r="E408" i="27"/>
  <c r="F408" i="27" s="1"/>
  <c r="S408" i="27" s="1"/>
  <c r="A408" i="27"/>
  <c r="M407" i="27"/>
  <c r="O407" i="27" s="1"/>
  <c r="F407" i="27"/>
  <c r="S407" i="27" s="1"/>
  <c r="E407" i="27"/>
  <c r="A407" i="27"/>
  <c r="O406" i="27"/>
  <c r="M406" i="27"/>
  <c r="E406" i="27"/>
  <c r="F406" i="27" s="1"/>
  <c r="S406" i="27" s="1"/>
  <c r="A406" i="27"/>
  <c r="M405" i="27"/>
  <c r="O405" i="27" s="1"/>
  <c r="F405" i="27"/>
  <c r="S405" i="27" s="1"/>
  <c r="E405" i="27"/>
  <c r="A405" i="27"/>
  <c r="O404" i="27"/>
  <c r="M404" i="27"/>
  <c r="F404" i="27"/>
  <c r="S404" i="27" s="1"/>
  <c r="E404" i="27"/>
  <c r="A404" i="27"/>
  <c r="O403" i="27"/>
  <c r="M403" i="27"/>
  <c r="F403" i="27"/>
  <c r="S403" i="27" s="1"/>
  <c r="E403" i="27"/>
  <c r="A403" i="27"/>
  <c r="O402" i="27"/>
  <c r="M402" i="27"/>
  <c r="F402" i="27"/>
  <c r="S402" i="27" s="1"/>
  <c r="E402" i="27"/>
  <c r="A402" i="27"/>
  <c r="O401" i="27"/>
  <c r="M401" i="27"/>
  <c r="F401" i="27"/>
  <c r="S401" i="27" s="1"/>
  <c r="E401" i="27"/>
  <c r="A401" i="27"/>
  <c r="O400" i="27"/>
  <c r="M400" i="27"/>
  <c r="F400" i="27"/>
  <c r="S400" i="27" s="1"/>
  <c r="E400" i="27"/>
  <c r="A400" i="27"/>
  <c r="O399" i="27"/>
  <c r="M399" i="27"/>
  <c r="F399" i="27"/>
  <c r="S399" i="27" s="1"/>
  <c r="E399" i="27"/>
  <c r="A399" i="27"/>
  <c r="O398" i="27"/>
  <c r="M398" i="27"/>
  <c r="F398" i="27"/>
  <c r="S398" i="27" s="1"/>
  <c r="E398" i="27"/>
  <c r="A398" i="27"/>
  <c r="O397" i="27"/>
  <c r="M397" i="27"/>
  <c r="F397" i="27"/>
  <c r="S397" i="27" s="1"/>
  <c r="E397" i="27"/>
  <c r="A397" i="27"/>
  <c r="O396" i="27"/>
  <c r="M396" i="27"/>
  <c r="F396" i="27"/>
  <c r="S396" i="27" s="1"/>
  <c r="E396" i="27"/>
  <c r="A396" i="27"/>
  <c r="O395" i="27"/>
  <c r="M395" i="27"/>
  <c r="F395" i="27"/>
  <c r="S395" i="27" s="1"/>
  <c r="E395" i="27"/>
  <c r="A395" i="27"/>
  <c r="O394" i="27"/>
  <c r="M394" i="27"/>
  <c r="F394" i="27"/>
  <c r="S394" i="27" s="1"/>
  <c r="E394" i="27"/>
  <c r="A394" i="27"/>
  <c r="O393" i="27"/>
  <c r="M393" i="27"/>
  <c r="F393" i="27"/>
  <c r="S393" i="27" s="1"/>
  <c r="E393" i="27"/>
  <c r="A393" i="27"/>
  <c r="O392" i="27"/>
  <c r="M392" i="27"/>
  <c r="F392" i="27"/>
  <c r="S392" i="27" s="1"/>
  <c r="E392" i="27"/>
  <c r="A392" i="27"/>
  <c r="O391" i="27"/>
  <c r="M391" i="27"/>
  <c r="F391" i="27"/>
  <c r="S391" i="27" s="1"/>
  <c r="E391" i="27"/>
  <c r="A391" i="27"/>
  <c r="O390" i="27"/>
  <c r="M390" i="27"/>
  <c r="F390" i="27"/>
  <c r="S390" i="27" s="1"/>
  <c r="E390" i="27"/>
  <c r="A390" i="27"/>
  <c r="O389" i="27"/>
  <c r="M389" i="27"/>
  <c r="F389" i="27"/>
  <c r="S389" i="27" s="1"/>
  <c r="E389" i="27"/>
  <c r="A389" i="27"/>
  <c r="O388" i="27"/>
  <c r="M388" i="27"/>
  <c r="F388" i="27"/>
  <c r="S388" i="27" s="1"/>
  <c r="E388" i="27"/>
  <c r="A388" i="27"/>
  <c r="O387" i="27"/>
  <c r="M387" i="27"/>
  <c r="F387" i="27"/>
  <c r="S387" i="27" s="1"/>
  <c r="E387" i="27"/>
  <c r="A387" i="27"/>
  <c r="O386" i="27"/>
  <c r="M386" i="27"/>
  <c r="F386" i="27"/>
  <c r="S386" i="27" s="1"/>
  <c r="E386" i="27"/>
  <c r="A386" i="27"/>
  <c r="O385" i="27"/>
  <c r="M385" i="27"/>
  <c r="F385" i="27"/>
  <c r="S385" i="27" s="1"/>
  <c r="E385" i="27"/>
  <c r="A385" i="27"/>
  <c r="O384" i="27"/>
  <c r="M384" i="27"/>
  <c r="F384" i="27"/>
  <c r="S384" i="27" s="1"/>
  <c r="E384" i="27"/>
  <c r="A384" i="27"/>
  <c r="O383" i="27"/>
  <c r="M383" i="27"/>
  <c r="F383" i="27"/>
  <c r="S383" i="27" s="1"/>
  <c r="E383" i="27"/>
  <c r="A383" i="27"/>
  <c r="O382" i="27"/>
  <c r="M382" i="27"/>
  <c r="F382" i="27"/>
  <c r="S382" i="27" s="1"/>
  <c r="E382" i="27"/>
  <c r="A382" i="27"/>
  <c r="O381" i="27"/>
  <c r="M381" i="27"/>
  <c r="F381" i="27"/>
  <c r="S381" i="27" s="1"/>
  <c r="E381" i="27"/>
  <c r="A381" i="27"/>
  <c r="O380" i="27"/>
  <c r="M380" i="27"/>
  <c r="F380" i="27"/>
  <c r="S380" i="27" s="1"/>
  <c r="E380" i="27"/>
  <c r="A380" i="27"/>
  <c r="O379" i="27"/>
  <c r="M379" i="27"/>
  <c r="F379" i="27"/>
  <c r="S379" i="27" s="1"/>
  <c r="E379" i="27"/>
  <c r="A379" i="27"/>
  <c r="O378" i="27"/>
  <c r="M378" i="27"/>
  <c r="F378" i="27"/>
  <c r="S378" i="27" s="1"/>
  <c r="E378" i="27"/>
  <c r="A378" i="27"/>
  <c r="O377" i="27"/>
  <c r="M377" i="27"/>
  <c r="F377" i="27"/>
  <c r="S377" i="27" s="1"/>
  <c r="E377" i="27"/>
  <c r="A377" i="27"/>
  <c r="O376" i="27"/>
  <c r="M376" i="27"/>
  <c r="F376" i="27"/>
  <c r="S376" i="27" s="1"/>
  <c r="E376" i="27"/>
  <c r="A376" i="27"/>
  <c r="O375" i="27"/>
  <c r="M375" i="27"/>
  <c r="F375" i="27"/>
  <c r="S375" i="27" s="1"/>
  <c r="E375" i="27"/>
  <c r="A375" i="27"/>
  <c r="O374" i="27"/>
  <c r="M374" i="27"/>
  <c r="F374" i="27"/>
  <c r="S374" i="27" s="1"/>
  <c r="E374" i="27"/>
  <c r="A374" i="27"/>
  <c r="O373" i="27"/>
  <c r="M373" i="27"/>
  <c r="F373" i="27"/>
  <c r="S373" i="27" s="1"/>
  <c r="E373" i="27"/>
  <c r="A373" i="27"/>
  <c r="O372" i="27"/>
  <c r="M372" i="27"/>
  <c r="F372" i="27"/>
  <c r="S372" i="27" s="1"/>
  <c r="E372" i="27"/>
  <c r="A372" i="27"/>
  <c r="O371" i="27"/>
  <c r="M371" i="27"/>
  <c r="F371" i="27"/>
  <c r="S371" i="27" s="1"/>
  <c r="E371" i="27"/>
  <c r="A371" i="27"/>
  <c r="O370" i="27"/>
  <c r="M370" i="27"/>
  <c r="F370" i="27"/>
  <c r="S370" i="27" s="1"/>
  <c r="E370" i="27"/>
  <c r="A370" i="27"/>
  <c r="O369" i="27"/>
  <c r="M369" i="27"/>
  <c r="F369" i="27"/>
  <c r="S369" i="27" s="1"/>
  <c r="E369" i="27"/>
  <c r="A369" i="27"/>
  <c r="O368" i="27"/>
  <c r="M368" i="27"/>
  <c r="F368" i="27"/>
  <c r="S368" i="27" s="1"/>
  <c r="E368" i="27"/>
  <c r="A368" i="27"/>
  <c r="O367" i="27"/>
  <c r="M367" i="27"/>
  <c r="F367" i="27"/>
  <c r="S367" i="27" s="1"/>
  <c r="E367" i="27"/>
  <c r="A367" i="27"/>
  <c r="O366" i="27"/>
  <c r="M366" i="27"/>
  <c r="F366" i="27"/>
  <c r="S366" i="27" s="1"/>
  <c r="E366" i="27"/>
  <c r="A366" i="27"/>
  <c r="O365" i="27"/>
  <c r="M365" i="27"/>
  <c r="F365" i="27"/>
  <c r="S365" i="27" s="1"/>
  <c r="E365" i="27"/>
  <c r="A365" i="27"/>
  <c r="O364" i="27"/>
  <c r="M364" i="27"/>
  <c r="F364" i="27"/>
  <c r="S364" i="27" s="1"/>
  <c r="E364" i="27"/>
  <c r="A364" i="27"/>
  <c r="O363" i="27"/>
  <c r="M363" i="27"/>
  <c r="F363" i="27"/>
  <c r="S363" i="27" s="1"/>
  <c r="E363" i="27"/>
  <c r="A363" i="27"/>
  <c r="O362" i="27"/>
  <c r="M362" i="27"/>
  <c r="F362" i="27"/>
  <c r="S362" i="27" s="1"/>
  <c r="E362" i="27"/>
  <c r="A362" i="27"/>
  <c r="O361" i="27"/>
  <c r="M361" i="27"/>
  <c r="F361" i="27"/>
  <c r="S361" i="27" s="1"/>
  <c r="E361" i="27"/>
  <c r="A361" i="27"/>
  <c r="O360" i="27"/>
  <c r="M360" i="27"/>
  <c r="F360" i="27"/>
  <c r="S360" i="27" s="1"/>
  <c r="E360" i="27"/>
  <c r="A360" i="27"/>
  <c r="O359" i="27"/>
  <c r="M359" i="27"/>
  <c r="F359" i="27"/>
  <c r="S359" i="27" s="1"/>
  <c r="E359" i="27"/>
  <c r="A359" i="27"/>
  <c r="O358" i="27"/>
  <c r="M358" i="27"/>
  <c r="F358" i="27"/>
  <c r="S358" i="27" s="1"/>
  <c r="E358" i="27"/>
  <c r="A358" i="27"/>
  <c r="O357" i="27"/>
  <c r="M357" i="27"/>
  <c r="F357" i="27"/>
  <c r="S357" i="27" s="1"/>
  <c r="E357" i="27"/>
  <c r="A357" i="27"/>
  <c r="O356" i="27"/>
  <c r="M356" i="27"/>
  <c r="F356" i="27"/>
  <c r="S356" i="27" s="1"/>
  <c r="E356" i="27"/>
  <c r="A356" i="27"/>
  <c r="O355" i="27"/>
  <c r="M355" i="27"/>
  <c r="F355" i="27"/>
  <c r="S355" i="27" s="1"/>
  <c r="E355" i="27"/>
  <c r="A355" i="27"/>
  <c r="O354" i="27"/>
  <c r="M354" i="27"/>
  <c r="F354" i="27"/>
  <c r="S354" i="27" s="1"/>
  <c r="E354" i="27"/>
  <c r="A354" i="27"/>
  <c r="O353" i="27"/>
  <c r="M353" i="27"/>
  <c r="F353" i="27"/>
  <c r="S353" i="27" s="1"/>
  <c r="E353" i="27"/>
  <c r="A353" i="27"/>
  <c r="O352" i="27"/>
  <c r="M352" i="27"/>
  <c r="F352" i="27"/>
  <c r="S352" i="27" s="1"/>
  <c r="E352" i="27"/>
  <c r="A352" i="27"/>
  <c r="O351" i="27"/>
  <c r="M351" i="27"/>
  <c r="F351" i="27"/>
  <c r="S351" i="27" s="1"/>
  <c r="E351" i="27"/>
  <c r="A351" i="27"/>
  <c r="O350" i="27"/>
  <c r="M350" i="27"/>
  <c r="F350" i="27"/>
  <c r="S350" i="27" s="1"/>
  <c r="E350" i="27"/>
  <c r="A350" i="27"/>
  <c r="O349" i="27"/>
  <c r="M349" i="27"/>
  <c r="F349" i="27"/>
  <c r="S349" i="27" s="1"/>
  <c r="E349" i="27"/>
  <c r="A349" i="27"/>
  <c r="O348" i="27"/>
  <c r="M348" i="27"/>
  <c r="F348" i="27"/>
  <c r="S348" i="27" s="1"/>
  <c r="E348" i="27"/>
  <c r="A348" i="27"/>
  <c r="O347" i="27"/>
  <c r="M347" i="27"/>
  <c r="F347" i="27"/>
  <c r="S347" i="27" s="1"/>
  <c r="E347" i="27"/>
  <c r="A347" i="27"/>
  <c r="O346" i="27"/>
  <c r="M346" i="27"/>
  <c r="F346" i="27"/>
  <c r="S346" i="27" s="1"/>
  <c r="E346" i="27"/>
  <c r="A346" i="27"/>
  <c r="O345" i="27"/>
  <c r="M345" i="27"/>
  <c r="F345" i="27"/>
  <c r="S345" i="27" s="1"/>
  <c r="E345" i="27"/>
  <c r="A345" i="27"/>
  <c r="O344" i="27"/>
  <c r="M344" i="27"/>
  <c r="F344" i="27"/>
  <c r="S344" i="27" s="1"/>
  <c r="E344" i="27"/>
  <c r="A344" i="27"/>
  <c r="O343" i="27"/>
  <c r="M343" i="27"/>
  <c r="F343" i="27"/>
  <c r="S343" i="27" s="1"/>
  <c r="E343" i="27"/>
  <c r="A343" i="27"/>
  <c r="O342" i="27"/>
  <c r="M342" i="27"/>
  <c r="F342" i="27"/>
  <c r="S342" i="27" s="1"/>
  <c r="E342" i="27"/>
  <c r="A342" i="27"/>
  <c r="O341" i="27"/>
  <c r="M341" i="27"/>
  <c r="F341" i="27"/>
  <c r="S341" i="27" s="1"/>
  <c r="E341" i="27"/>
  <c r="A341" i="27"/>
  <c r="O340" i="27"/>
  <c r="M340" i="27"/>
  <c r="F340" i="27"/>
  <c r="S340" i="27" s="1"/>
  <c r="E340" i="27"/>
  <c r="A340" i="27"/>
  <c r="O339" i="27"/>
  <c r="M339" i="27"/>
  <c r="F339" i="27"/>
  <c r="S339" i="27" s="1"/>
  <c r="E339" i="27"/>
  <c r="A339" i="27"/>
  <c r="O338" i="27"/>
  <c r="M338" i="27"/>
  <c r="F338" i="27"/>
  <c r="S338" i="27" s="1"/>
  <c r="E338" i="27"/>
  <c r="A338" i="27"/>
  <c r="O337" i="27"/>
  <c r="M337" i="27"/>
  <c r="F337" i="27"/>
  <c r="S337" i="27" s="1"/>
  <c r="E337" i="27"/>
  <c r="A337" i="27"/>
  <c r="O336" i="27"/>
  <c r="M336" i="27"/>
  <c r="F336" i="27"/>
  <c r="S336" i="27" s="1"/>
  <c r="E336" i="27"/>
  <c r="A336" i="27"/>
  <c r="O335" i="27"/>
  <c r="M335" i="27"/>
  <c r="F335" i="27"/>
  <c r="S335" i="27" s="1"/>
  <c r="E335" i="27"/>
  <c r="A335" i="27"/>
  <c r="O334" i="27"/>
  <c r="M334" i="27"/>
  <c r="F334" i="27"/>
  <c r="S334" i="27" s="1"/>
  <c r="E334" i="27"/>
  <c r="A334" i="27"/>
  <c r="O333" i="27"/>
  <c r="M333" i="27"/>
  <c r="F333" i="27"/>
  <c r="S333" i="27" s="1"/>
  <c r="E333" i="27"/>
  <c r="A333" i="27"/>
  <c r="O332" i="27"/>
  <c r="M332" i="27"/>
  <c r="F332" i="27"/>
  <c r="S332" i="27" s="1"/>
  <c r="E332" i="27"/>
  <c r="A332" i="27"/>
  <c r="O331" i="27"/>
  <c r="M331" i="27"/>
  <c r="F331" i="27"/>
  <c r="S331" i="27" s="1"/>
  <c r="E331" i="27"/>
  <c r="A331" i="27"/>
  <c r="O330" i="27"/>
  <c r="M330" i="27"/>
  <c r="F330" i="27"/>
  <c r="S330" i="27" s="1"/>
  <c r="E330" i="27"/>
  <c r="A330" i="27"/>
  <c r="O329" i="27"/>
  <c r="M329" i="27"/>
  <c r="F329" i="27"/>
  <c r="S329" i="27" s="1"/>
  <c r="E329" i="27"/>
  <c r="A329" i="27"/>
  <c r="O328" i="27"/>
  <c r="M328" i="27"/>
  <c r="F328" i="27"/>
  <c r="S328" i="27" s="1"/>
  <c r="E328" i="27"/>
  <c r="A328" i="27"/>
  <c r="O327" i="27"/>
  <c r="M327" i="27"/>
  <c r="F327" i="27"/>
  <c r="S327" i="27" s="1"/>
  <c r="E327" i="27"/>
  <c r="A327" i="27"/>
  <c r="O326" i="27"/>
  <c r="M326" i="27"/>
  <c r="F326" i="27"/>
  <c r="S326" i="27" s="1"/>
  <c r="E326" i="27"/>
  <c r="A326" i="27"/>
  <c r="O325" i="27"/>
  <c r="M325" i="27"/>
  <c r="F325" i="27"/>
  <c r="S325" i="27" s="1"/>
  <c r="E325" i="27"/>
  <c r="A325" i="27"/>
  <c r="O324" i="27"/>
  <c r="M324" i="27"/>
  <c r="F324" i="27"/>
  <c r="S324" i="27" s="1"/>
  <c r="E324" i="27"/>
  <c r="A324" i="27"/>
  <c r="O323" i="27"/>
  <c r="M323" i="27"/>
  <c r="F323" i="27"/>
  <c r="S323" i="27" s="1"/>
  <c r="E323" i="27"/>
  <c r="A323" i="27"/>
  <c r="O322" i="27"/>
  <c r="M322" i="27"/>
  <c r="F322" i="27"/>
  <c r="S322" i="27" s="1"/>
  <c r="E322" i="27"/>
  <c r="A322" i="27"/>
  <c r="O321" i="27"/>
  <c r="M321" i="27"/>
  <c r="F321" i="27"/>
  <c r="S321" i="27" s="1"/>
  <c r="E321" i="27"/>
  <c r="A321" i="27"/>
  <c r="O320" i="27"/>
  <c r="M320" i="27"/>
  <c r="F320" i="27"/>
  <c r="S320" i="27" s="1"/>
  <c r="E320" i="27"/>
  <c r="A320" i="27"/>
  <c r="O319" i="27"/>
  <c r="M319" i="27"/>
  <c r="F319" i="27"/>
  <c r="S319" i="27" s="1"/>
  <c r="E319" i="27"/>
  <c r="A319" i="27"/>
  <c r="O318" i="27"/>
  <c r="M318" i="27"/>
  <c r="F318" i="27"/>
  <c r="S318" i="27" s="1"/>
  <c r="E318" i="27"/>
  <c r="A318" i="27"/>
  <c r="O317" i="27"/>
  <c r="M317" i="27"/>
  <c r="F317" i="27"/>
  <c r="S317" i="27" s="1"/>
  <c r="E317" i="27"/>
  <c r="A317" i="27"/>
  <c r="O316" i="27"/>
  <c r="M316" i="27"/>
  <c r="F316" i="27"/>
  <c r="S316" i="27" s="1"/>
  <c r="E316" i="27"/>
  <c r="A316" i="27"/>
  <c r="O315" i="27"/>
  <c r="M315" i="27"/>
  <c r="F315" i="27"/>
  <c r="S315" i="27" s="1"/>
  <c r="E315" i="27"/>
  <c r="A315" i="27"/>
  <c r="O314" i="27"/>
  <c r="M314" i="27"/>
  <c r="F314" i="27"/>
  <c r="S314" i="27" s="1"/>
  <c r="E314" i="27"/>
  <c r="A314" i="27"/>
  <c r="O313" i="27"/>
  <c r="M313" i="27"/>
  <c r="F313" i="27"/>
  <c r="S313" i="27" s="1"/>
  <c r="E313" i="27"/>
  <c r="A313" i="27"/>
  <c r="O312" i="27"/>
  <c r="M312" i="27"/>
  <c r="F312" i="27"/>
  <c r="S312" i="27" s="1"/>
  <c r="E312" i="27"/>
  <c r="A312" i="27"/>
  <c r="O311" i="27"/>
  <c r="M311" i="27"/>
  <c r="F311" i="27"/>
  <c r="S311" i="27" s="1"/>
  <c r="E311" i="27"/>
  <c r="A311" i="27"/>
  <c r="O310" i="27"/>
  <c r="M310" i="27"/>
  <c r="F310" i="27"/>
  <c r="S310" i="27" s="1"/>
  <c r="E310" i="27"/>
  <c r="A310" i="27"/>
  <c r="O309" i="27"/>
  <c r="M309" i="27"/>
  <c r="F309" i="27"/>
  <c r="S309" i="27" s="1"/>
  <c r="E309" i="27"/>
  <c r="A309" i="27"/>
  <c r="O308" i="27"/>
  <c r="M308" i="27"/>
  <c r="F308" i="27"/>
  <c r="S308" i="27" s="1"/>
  <c r="E308" i="27"/>
  <c r="A308" i="27"/>
  <c r="O307" i="27"/>
  <c r="M307" i="27"/>
  <c r="F307" i="27"/>
  <c r="S307" i="27" s="1"/>
  <c r="E307" i="27"/>
  <c r="A307" i="27"/>
  <c r="O306" i="27"/>
  <c r="M306" i="27"/>
  <c r="F306" i="27"/>
  <c r="S306" i="27" s="1"/>
  <c r="E306" i="27"/>
  <c r="A306" i="27"/>
  <c r="O305" i="27"/>
  <c r="M305" i="27"/>
  <c r="F305" i="27"/>
  <c r="S305" i="27" s="1"/>
  <c r="E305" i="27"/>
  <c r="A305" i="27"/>
  <c r="O304" i="27"/>
  <c r="M304" i="27"/>
  <c r="F304" i="27"/>
  <c r="S304" i="27" s="1"/>
  <c r="E304" i="27"/>
  <c r="A304" i="27"/>
  <c r="O303" i="27"/>
  <c r="M303" i="27"/>
  <c r="F303" i="27"/>
  <c r="S303" i="27" s="1"/>
  <c r="E303" i="27"/>
  <c r="A303" i="27"/>
  <c r="O302" i="27"/>
  <c r="M302" i="27"/>
  <c r="F302" i="27"/>
  <c r="S302" i="27" s="1"/>
  <c r="E302" i="27"/>
  <c r="A302" i="27"/>
  <c r="O301" i="27"/>
  <c r="M301" i="27"/>
  <c r="F301" i="27"/>
  <c r="S301" i="27" s="1"/>
  <c r="E301" i="27"/>
  <c r="A301" i="27"/>
  <c r="O300" i="27"/>
  <c r="M300" i="27"/>
  <c r="F300" i="27"/>
  <c r="S300" i="27" s="1"/>
  <c r="E300" i="27"/>
  <c r="A300" i="27"/>
  <c r="O299" i="27"/>
  <c r="M299" i="27"/>
  <c r="F299" i="27"/>
  <c r="S299" i="27" s="1"/>
  <c r="E299" i="27"/>
  <c r="A299" i="27"/>
  <c r="O298" i="27"/>
  <c r="M298" i="27"/>
  <c r="F298" i="27"/>
  <c r="S298" i="27" s="1"/>
  <c r="E298" i="27"/>
  <c r="A298" i="27"/>
  <c r="O297" i="27"/>
  <c r="M297" i="27"/>
  <c r="F297" i="27"/>
  <c r="S297" i="27" s="1"/>
  <c r="E297" i="27"/>
  <c r="A297" i="27"/>
  <c r="O296" i="27"/>
  <c r="M296" i="27"/>
  <c r="F296" i="27"/>
  <c r="S296" i="27" s="1"/>
  <c r="E296" i="27"/>
  <c r="A296" i="27"/>
  <c r="O295" i="27"/>
  <c r="M295" i="27"/>
  <c r="F295" i="27"/>
  <c r="S295" i="27" s="1"/>
  <c r="E295" i="27"/>
  <c r="A295" i="27"/>
  <c r="O294" i="27"/>
  <c r="M294" i="27"/>
  <c r="F294" i="27"/>
  <c r="S294" i="27" s="1"/>
  <c r="E294" i="27"/>
  <c r="A294" i="27"/>
  <c r="O293" i="27"/>
  <c r="M293" i="27"/>
  <c r="F293" i="27"/>
  <c r="S293" i="27" s="1"/>
  <c r="E293" i="27"/>
  <c r="A293" i="27"/>
  <c r="O292" i="27"/>
  <c r="M292" i="27"/>
  <c r="F292" i="27"/>
  <c r="S292" i="27" s="1"/>
  <c r="E292" i="27"/>
  <c r="A292" i="27"/>
  <c r="O291" i="27"/>
  <c r="M291" i="27"/>
  <c r="F291" i="27"/>
  <c r="S291" i="27" s="1"/>
  <c r="E291" i="27"/>
  <c r="A291" i="27"/>
  <c r="O290" i="27"/>
  <c r="M290" i="27"/>
  <c r="F290" i="27"/>
  <c r="S290" i="27" s="1"/>
  <c r="E290" i="27"/>
  <c r="A290" i="27"/>
  <c r="O289" i="27"/>
  <c r="M289" i="27"/>
  <c r="F289" i="27"/>
  <c r="S289" i="27" s="1"/>
  <c r="E289" i="27"/>
  <c r="A289" i="27"/>
  <c r="O288" i="27"/>
  <c r="M288" i="27"/>
  <c r="F288" i="27"/>
  <c r="S288" i="27" s="1"/>
  <c r="E288" i="27"/>
  <c r="A288" i="27"/>
  <c r="O287" i="27"/>
  <c r="M287" i="27"/>
  <c r="F287" i="27"/>
  <c r="S287" i="27" s="1"/>
  <c r="E287" i="27"/>
  <c r="A287" i="27"/>
  <c r="O286" i="27"/>
  <c r="M286" i="27"/>
  <c r="F286" i="27"/>
  <c r="S286" i="27" s="1"/>
  <c r="E286" i="27"/>
  <c r="A286" i="27"/>
  <c r="O285" i="27"/>
  <c r="M285" i="27"/>
  <c r="F285" i="27"/>
  <c r="S285" i="27" s="1"/>
  <c r="E285" i="27"/>
  <c r="A285" i="27"/>
  <c r="O284" i="27"/>
  <c r="M284" i="27"/>
  <c r="F284" i="27"/>
  <c r="S284" i="27" s="1"/>
  <c r="E284" i="27"/>
  <c r="A284" i="27"/>
  <c r="O283" i="27"/>
  <c r="M283" i="27"/>
  <c r="F283" i="27"/>
  <c r="S283" i="27" s="1"/>
  <c r="E283" i="27"/>
  <c r="A283" i="27"/>
  <c r="O282" i="27"/>
  <c r="M282" i="27"/>
  <c r="F282" i="27"/>
  <c r="S282" i="27" s="1"/>
  <c r="E282" i="27"/>
  <c r="A282" i="27"/>
  <c r="O281" i="27"/>
  <c r="M281" i="27"/>
  <c r="F281" i="27"/>
  <c r="S281" i="27" s="1"/>
  <c r="E281" i="27"/>
  <c r="A281" i="27"/>
  <c r="O280" i="27"/>
  <c r="M280" i="27"/>
  <c r="F280" i="27"/>
  <c r="S280" i="27" s="1"/>
  <c r="E280" i="27"/>
  <c r="A280" i="27"/>
  <c r="O279" i="27"/>
  <c r="M279" i="27"/>
  <c r="F279" i="27"/>
  <c r="S279" i="27" s="1"/>
  <c r="E279" i="27"/>
  <c r="A279" i="27"/>
  <c r="O278" i="27"/>
  <c r="M278" i="27"/>
  <c r="F278" i="27"/>
  <c r="S278" i="27" s="1"/>
  <c r="E278" i="27"/>
  <c r="A278" i="27"/>
  <c r="O277" i="27"/>
  <c r="M277" i="27"/>
  <c r="F277" i="27"/>
  <c r="S277" i="27" s="1"/>
  <c r="E277" i="27"/>
  <c r="A277" i="27"/>
  <c r="O276" i="27"/>
  <c r="M276" i="27"/>
  <c r="F276" i="27"/>
  <c r="S276" i="27" s="1"/>
  <c r="E276" i="27"/>
  <c r="A276" i="27"/>
  <c r="O275" i="27"/>
  <c r="M275" i="27"/>
  <c r="F275" i="27"/>
  <c r="S275" i="27" s="1"/>
  <c r="E275" i="27"/>
  <c r="A275" i="27"/>
  <c r="O274" i="27"/>
  <c r="M274" i="27"/>
  <c r="F274" i="27"/>
  <c r="S274" i="27" s="1"/>
  <c r="E274" i="27"/>
  <c r="A274" i="27"/>
  <c r="O273" i="27"/>
  <c r="M273" i="27"/>
  <c r="F273" i="27"/>
  <c r="S273" i="27" s="1"/>
  <c r="E273" i="27"/>
  <c r="A273" i="27"/>
  <c r="O272" i="27"/>
  <c r="M272" i="27"/>
  <c r="F272" i="27"/>
  <c r="S272" i="27" s="1"/>
  <c r="E272" i="27"/>
  <c r="A272" i="27"/>
  <c r="O271" i="27"/>
  <c r="M271" i="27"/>
  <c r="F271" i="27"/>
  <c r="S271" i="27" s="1"/>
  <c r="E271" i="27"/>
  <c r="A271" i="27"/>
  <c r="O270" i="27"/>
  <c r="M270" i="27"/>
  <c r="F270" i="27"/>
  <c r="S270" i="27" s="1"/>
  <c r="E270" i="27"/>
  <c r="A270" i="27"/>
  <c r="O269" i="27"/>
  <c r="M269" i="27"/>
  <c r="F269" i="27"/>
  <c r="S269" i="27" s="1"/>
  <c r="E269" i="27"/>
  <c r="A269" i="27"/>
  <c r="O268" i="27"/>
  <c r="M268" i="27"/>
  <c r="F268" i="27"/>
  <c r="S268" i="27" s="1"/>
  <c r="E268" i="27"/>
  <c r="A268" i="27"/>
  <c r="O267" i="27"/>
  <c r="M267" i="27"/>
  <c r="F267" i="27"/>
  <c r="S267" i="27" s="1"/>
  <c r="E267" i="27"/>
  <c r="A267" i="27"/>
  <c r="O266" i="27"/>
  <c r="M266" i="27"/>
  <c r="F266" i="27"/>
  <c r="S266" i="27" s="1"/>
  <c r="E266" i="27"/>
  <c r="A266" i="27"/>
  <c r="O265" i="27"/>
  <c r="M265" i="27"/>
  <c r="F265" i="27"/>
  <c r="S265" i="27" s="1"/>
  <c r="E265" i="27"/>
  <c r="A265" i="27"/>
  <c r="O264" i="27"/>
  <c r="M264" i="27"/>
  <c r="F264" i="27"/>
  <c r="S264" i="27" s="1"/>
  <c r="E264" i="27"/>
  <c r="A264" i="27"/>
  <c r="O263" i="27"/>
  <c r="M263" i="27"/>
  <c r="F263" i="27"/>
  <c r="S263" i="27" s="1"/>
  <c r="E263" i="27"/>
  <c r="A263" i="27"/>
  <c r="O262" i="27"/>
  <c r="M262" i="27"/>
  <c r="F262" i="27"/>
  <c r="S262" i="27" s="1"/>
  <c r="E262" i="27"/>
  <c r="A262" i="27"/>
  <c r="O261" i="27"/>
  <c r="M261" i="27"/>
  <c r="F261" i="27"/>
  <c r="S261" i="27" s="1"/>
  <c r="E261" i="27"/>
  <c r="A261" i="27"/>
  <c r="O260" i="27"/>
  <c r="M260" i="27"/>
  <c r="F260" i="27"/>
  <c r="S260" i="27" s="1"/>
  <c r="E260" i="27"/>
  <c r="A260" i="27"/>
  <c r="O259" i="27"/>
  <c r="M259" i="27"/>
  <c r="F259" i="27"/>
  <c r="S259" i="27" s="1"/>
  <c r="E259" i="27"/>
  <c r="A259" i="27"/>
  <c r="O258" i="27"/>
  <c r="M258" i="27"/>
  <c r="F258" i="27"/>
  <c r="S258" i="27" s="1"/>
  <c r="E258" i="27"/>
  <c r="A258" i="27"/>
  <c r="O257" i="27"/>
  <c r="M257" i="27"/>
  <c r="F257" i="27"/>
  <c r="S257" i="27" s="1"/>
  <c r="E257" i="27"/>
  <c r="A257" i="27"/>
  <c r="O256" i="27"/>
  <c r="M256" i="27"/>
  <c r="F256" i="27"/>
  <c r="S256" i="27" s="1"/>
  <c r="E256" i="27"/>
  <c r="A256" i="27"/>
  <c r="O255" i="27"/>
  <c r="M255" i="27"/>
  <c r="F255" i="27"/>
  <c r="S255" i="27" s="1"/>
  <c r="E255" i="27"/>
  <c r="A255" i="27"/>
  <c r="O254" i="27"/>
  <c r="M254" i="27"/>
  <c r="F254" i="27"/>
  <c r="S254" i="27" s="1"/>
  <c r="E254" i="27"/>
  <c r="A254" i="27"/>
  <c r="O253" i="27"/>
  <c r="M253" i="27"/>
  <c r="F253" i="27"/>
  <c r="S253" i="27" s="1"/>
  <c r="E253" i="27"/>
  <c r="A253" i="27"/>
  <c r="O252" i="27"/>
  <c r="M252" i="27"/>
  <c r="F252" i="27"/>
  <c r="S252" i="27" s="1"/>
  <c r="E252" i="27"/>
  <c r="A252" i="27"/>
  <c r="O251" i="27"/>
  <c r="M251" i="27"/>
  <c r="F251" i="27"/>
  <c r="S251" i="27" s="1"/>
  <c r="E251" i="27"/>
  <c r="A251" i="27"/>
  <c r="O250" i="27"/>
  <c r="M250" i="27"/>
  <c r="F250" i="27"/>
  <c r="S250" i="27" s="1"/>
  <c r="E250" i="27"/>
  <c r="A250" i="27"/>
  <c r="O249" i="27"/>
  <c r="M249" i="27"/>
  <c r="F249" i="27"/>
  <c r="S249" i="27" s="1"/>
  <c r="E249" i="27"/>
  <c r="A249" i="27"/>
  <c r="O248" i="27"/>
  <c r="M248" i="27"/>
  <c r="F248" i="27"/>
  <c r="S248" i="27" s="1"/>
  <c r="E248" i="27"/>
  <c r="A248" i="27"/>
  <c r="O247" i="27"/>
  <c r="M247" i="27"/>
  <c r="F247" i="27"/>
  <c r="S247" i="27" s="1"/>
  <c r="E247" i="27"/>
  <c r="A247" i="27"/>
  <c r="O246" i="27"/>
  <c r="M246" i="27"/>
  <c r="F246" i="27"/>
  <c r="S246" i="27" s="1"/>
  <c r="E246" i="27"/>
  <c r="A246" i="27"/>
  <c r="O245" i="27"/>
  <c r="M245" i="27"/>
  <c r="E245" i="27"/>
  <c r="F245" i="27" s="1"/>
  <c r="S245" i="27" s="1"/>
  <c r="A245" i="27"/>
  <c r="O244" i="27"/>
  <c r="M244" i="27"/>
  <c r="F244" i="27"/>
  <c r="S244" i="27" s="1"/>
  <c r="E244" i="27"/>
  <c r="A244" i="27"/>
  <c r="O243" i="27"/>
  <c r="M243" i="27"/>
  <c r="F243" i="27"/>
  <c r="S243" i="27" s="1"/>
  <c r="E243" i="27"/>
  <c r="A243" i="27"/>
  <c r="O242" i="27"/>
  <c r="M242" i="27"/>
  <c r="F242" i="27"/>
  <c r="S242" i="27" s="1"/>
  <c r="E242" i="27"/>
  <c r="A242" i="27"/>
  <c r="O241" i="27"/>
  <c r="M241" i="27"/>
  <c r="F241" i="27"/>
  <c r="S241" i="27" s="1"/>
  <c r="E241" i="27"/>
  <c r="A241" i="27"/>
  <c r="M240" i="27"/>
  <c r="O240" i="27" s="1"/>
  <c r="F240" i="27"/>
  <c r="S240" i="27" s="1"/>
  <c r="E240" i="27"/>
  <c r="A240" i="27"/>
  <c r="O239" i="27"/>
  <c r="M239" i="27"/>
  <c r="E239" i="27"/>
  <c r="F239" i="27" s="1"/>
  <c r="S239" i="27" s="1"/>
  <c r="A239" i="27"/>
  <c r="M238" i="27"/>
  <c r="O238" i="27" s="1"/>
  <c r="F238" i="27"/>
  <c r="S238" i="27" s="1"/>
  <c r="E238" i="27"/>
  <c r="A238" i="27"/>
  <c r="O237" i="27"/>
  <c r="M237" i="27"/>
  <c r="E237" i="27"/>
  <c r="F237" i="27" s="1"/>
  <c r="S237" i="27" s="1"/>
  <c r="A237" i="27"/>
  <c r="O236" i="27"/>
  <c r="M236" i="27"/>
  <c r="E236" i="27"/>
  <c r="F236" i="27" s="1"/>
  <c r="S236" i="27" s="1"/>
  <c r="A236" i="27"/>
  <c r="M235" i="27"/>
  <c r="O235" i="27" s="1"/>
  <c r="F235" i="27"/>
  <c r="S235" i="27" s="1"/>
  <c r="E235" i="27"/>
  <c r="A235" i="27"/>
  <c r="O234" i="27"/>
  <c r="M234" i="27"/>
  <c r="E234" i="27"/>
  <c r="F234" i="27" s="1"/>
  <c r="S234" i="27" s="1"/>
  <c r="A234" i="27"/>
  <c r="M233" i="27"/>
  <c r="O233" i="27" s="1"/>
  <c r="F233" i="27"/>
  <c r="S233" i="27" s="1"/>
  <c r="E233" i="27"/>
  <c r="A233" i="27"/>
  <c r="O232" i="27"/>
  <c r="M232" i="27"/>
  <c r="E232" i="27"/>
  <c r="F232" i="27" s="1"/>
  <c r="S232" i="27" s="1"/>
  <c r="A232" i="27"/>
  <c r="M231" i="27"/>
  <c r="O231" i="27" s="1"/>
  <c r="F231" i="27"/>
  <c r="S231" i="27" s="1"/>
  <c r="E231" i="27"/>
  <c r="A231" i="27"/>
  <c r="O230" i="27"/>
  <c r="M230" i="27"/>
  <c r="E230" i="27"/>
  <c r="F230" i="27" s="1"/>
  <c r="S230" i="27" s="1"/>
  <c r="A230" i="27"/>
  <c r="M229" i="27"/>
  <c r="O229" i="27" s="1"/>
  <c r="F229" i="27"/>
  <c r="S229" i="27" s="1"/>
  <c r="E229" i="27"/>
  <c r="A229" i="27"/>
  <c r="O228" i="27"/>
  <c r="M228" i="27"/>
  <c r="E228" i="27"/>
  <c r="F228" i="27" s="1"/>
  <c r="S228" i="27" s="1"/>
  <c r="A228" i="27"/>
  <c r="M227" i="27"/>
  <c r="O227" i="27" s="1"/>
  <c r="F227" i="27"/>
  <c r="S227" i="27" s="1"/>
  <c r="E227" i="27"/>
  <c r="A227" i="27"/>
  <c r="O226" i="27"/>
  <c r="M226" i="27"/>
  <c r="E226" i="27"/>
  <c r="F226" i="27" s="1"/>
  <c r="S226" i="27" s="1"/>
  <c r="A226" i="27"/>
  <c r="M225" i="27"/>
  <c r="O225" i="27" s="1"/>
  <c r="F225" i="27"/>
  <c r="S225" i="27" s="1"/>
  <c r="E225" i="27"/>
  <c r="A225" i="27"/>
  <c r="O224" i="27"/>
  <c r="M224" i="27"/>
  <c r="E224" i="27"/>
  <c r="F224" i="27" s="1"/>
  <c r="S224" i="27" s="1"/>
  <c r="A224" i="27"/>
  <c r="M223" i="27"/>
  <c r="O223" i="27" s="1"/>
  <c r="F223" i="27"/>
  <c r="S223" i="27" s="1"/>
  <c r="E223" i="27"/>
  <c r="A223" i="27"/>
  <c r="O222" i="27"/>
  <c r="M222" i="27"/>
  <c r="E222" i="27"/>
  <c r="F222" i="27" s="1"/>
  <c r="S222" i="27" s="1"/>
  <c r="A222" i="27"/>
  <c r="M221" i="27"/>
  <c r="O221" i="27" s="1"/>
  <c r="F221" i="27"/>
  <c r="S221" i="27" s="1"/>
  <c r="E221" i="27"/>
  <c r="A221" i="27"/>
  <c r="O220" i="27"/>
  <c r="M220" i="27"/>
  <c r="E220" i="27"/>
  <c r="F220" i="27" s="1"/>
  <c r="S220" i="27" s="1"/>
  <c r="A220" i="27"/>
  <c r="M219" i="27"/>
  <c r="O219" i="27" s="1"/>
  <c r="F219" i="27"/>
  <c r="S219" i="27" s="1"/>
  <c r="E219" i="27"/>
  <c r="A219" i="27"/>
  <c r="O218" i="27"/>
  <c r="M218" i="27"/>
  <c r="E218" i="27"/>
  <c r="F218" i="27" s="1"/>
  <c r="S218" i="27" s="1"/>
  <c r="A218" i="27"/>
  <c r="M217" i="27"/>
  <c r="O217" i="27" s="1"/>
  <c r="F217" i="27"/>
  <c r="S217" i="27" s="1"/>
  <c r="E217" i="27"/>
  <c r="A217" i="27"/>
  <c r="O216" i="27"/>
  <c r="M216" i="27"/>
  <c r="E216" i="27"/>
  <c r="F216" i="27" s="1"/>
  <c r="S216" i="27" s="1"/>
  <c r="A216" i="27"/>
  <c r="M215" i="27"/>
  <c r="O215" i="27" s="1"/>
  <c r="F215" i="27"/>
  <c r="S215" i="27" s="1"/>
  <c r="E215" i="27"/>
  <c r="A215" i="27"/>
  <c r="O214" i="27"/>
  <c r="M214" i="27"/>
  <c r="E214" i="27"/>
  <c r="F214" i="27" s="1"/>
  <c r="S214" i="27" s="1"/>
  <c r="A214" i="27"/>
  <c r="M213" i="27"/>
  <c r="O213" i="27" s="1"/>
  <c r="F213" i="27"/>
  <c r="S213" i="27" s="1"/>
  <c r="E213" i="27"/>
  <c r="A213" i="27"/>
  <c r="O212" i="27"/>
  <c r="M212" i="27"/>
  <c r="E212" i="27"/>
  <c r="F212" i="27" s="1"/>
  <c r="S212" i="27" s="1"/>
  <c r="A212" i="27"/>
  <c r="M211" i="27"/>
  <c r="O211" i="27" s="1"/>
  <c r="F211" i="27"/>
  <c r="S211" i="27" s="1"/>
  <c r="E211" i="27"/>
  <c r="A211" i="27"/>
  <c r="O210" i="27"/>
  <c r="M210" i="27"/>
  <c r="E210" i="27"/>
  <c r="F210" i="27" s="1"/>
  <c r="S210" i="27" s="1"/>
  <c r="A210" i="27"/>
  <c r="M209" i="27"/>
  <c r="O209" i="27" s="1"/>
  <c r="F209" i="27"/>
  <c r="S209" i="27" s="1"/>
  <c r="E209" i="27"/>
  <c r="A209" i="27"/>
  <c r="O208" i="27"/>
  <c r="M208" i="27"/>
  <c r="E208" i="27"/>
  <c r="F208" i="27" s="1"/>
  <c r="S208" i="27" s="1"/>
  <c r="A208" i="27"/>
  <c r="M207" i="27"/>
  <c r="O207" i="27" s="1"/>
  <c r="F207" i="27"/>
  <c r="S207" i="27" s="1"/>
  <c r="E207" i="27"/>
  <c r="A207" i="27"/>
  <c r="O206" i="27"/>
  <c r="M206" i="27"/>
  <c r="E206" i="27"/>
  <c r="F206" i="27" s="1"/>
  <c r="S206" i="27" s="1"/>
  <c r="A206" i="27"/>
  <c r="E6" i="27" l="1"/>
  <c r="F6" i="27" s="1"/>
  <c r="S6" i="27" s="1"/>
  <c r="M6" i="27"/>
  <c r="O6" i="27"/>
  <c r="E7" i="27"/>
  <c r="F7" i="27" s="1"/>
  <c r="S7" i="27" s="1"/>
  <c r="M7" i="27"/>
  <c r="O7" i="27"/>
  <c r="E8" i="27"/>
  <c r="F8" i="27" s="1"/>
  <c r="S8" i="27" s="1"/>
  <c r="M8" i="27"/>
  <c r="O8" i="27" s="1"/>
  <c r="E9" i="27"/>
  <c r="F9" i="27" s="1"/>
  <c r="S9" i="27" s="1"/>
  <c r="M9" i="27"/>
  <c r="O9" i="27" s="1"/>
  <c r="E10" i="27"/>
  <c r="F10" i="27" s="1"/>
  <c r="S10" i="27" s="1"/>
  <c r="M10" i="27"/>
  <c r="O10" i="27"/>
  <c r="A5" i="29" l="1"/>
  <c r="A6" i="29"/>
  <c r="A7" i="29"/>
  <c r="A8" i="29"/>
  <c r="A9" i="29"/>
  <c r="A10" i="29"/>
  <c r="A11" i="29"/>
  <c r="A12" i="29"/>
  <c r="A13" i="29"/>
  <c r="A14" i="29"/>
  <c r="A15" i="29"/>
  <c r="A16" i="29"/>
  <c r="A17" i="29"/>
  <c r="A18" i="29"/>
  <c r="A19" i="29"/>
  <c r="A20" i="29"/>
  <c r="A21" i="29"/>
  <c r="A22" i="29"/>
  <c r="A23" i="29"/>
  <c r="A24" i="29"/>
  <c r="A25" i="29"/>
  <c r="A26" i="29"/>
  <c r="A27" i="29"/>
  <c r="A28" i="29"/>
  <c r="A29" i="29"/>
  <c r="A30" i="29"/>
  <c r="A31" i="29"/>
  <c r="A32" i="29"/>
  <c r="A33" i="29"/>
  <c r="A34" i="29"/>
  <c r="A35" i="29"/>
  <c r="A36" i="29"/>
  <c r="A37" i="29"/>
  <c r="A38" i="29"/>
  <c r="A39" i="29"/>
  <c r="A40" i="29"/>
  <c r="A41" i="29"/>
  <c r="A42" i="29"/>
  <c r="A43" i="29"/>
  <c r="A44" i="29"/>
  <c r="A45" i="29"/>
  <c r="A46" i="29"/>
  <c r="A47" i="29"/>
  <c r="A48" i="29"/>
  <c r="A49" i="29"/>
  <c r="A50" i="29"/>
  <c r="A51" i="29"/>
  <c r="A52" i="29"/>
  <c r="A53" i="29"/>
  <c r="A54" i="29"/>
  <c r="A55" i="29"/>
  <c r="A56" i="29"/>
  <c r="A57" i="29"/>
  <c r="A58" i="29"/>
  <c r="A59" i="29"/>
  <c r="A60" i="29"/>
  <c r="A61" i="29"/>
  <c r="A62" i="29"/>
  <c r="A63" i="29"/>
  <c r="A64" i="29"/>
  <c r="A65" i="29"/>
  <c r="A66" i="29"/>
  <c r="A67" i="29"/>
  <c r="A68" i="29"/>
  <c r="A69" i="29"/>
  <c r="A70" i="29"/>
  <c r="A71" i="29"/>
  <c r="A72" i="29"/>
  <c r="A73" i="29"/>
  <c r="A74" i="29"/>
  <c r="A75" i="29"/>
  <c r="A76" i="29"/>
  <c r="A77" i="29"/>
  <c r="A78" i="29"/>
  <c r="A79" i="29"/>
  <c r="A80" i="29"/>
  <c r="A81" i="29"/>
  <c r="A82" i="29"/>
  <c r="A83" i="29"/>
  <c r="A84" i="29"/>
  <c r="A85" i="29"/>
  <c r="A86" i="29"/>
  <c r="A87" i="29"/>
  <c r="A88" i="29"/>
  <c r="A89" i="29"/>
  <c r="A90" i="29"/>
  <c r="A91" i="29"/>
  <c r="A92" i="29"/>
  <c r="A93" i="29"/>
  <c r="A94" i="29"/>
  <c r="A95" i="29"/>
  <c r="A96" i="29"/>
  <c r="A97" i="29"/>
  <c r="A98" i="29"/>
  <c r="A99" i="29"/>
  <c r="A100" i="29"/>
  <c r="A101" i="29"/>
  <c r="A102" i="29"/>
  <c r="A103" i="29"/>
  <c r="A104" i="29"/>
  <c r="B11" i="29"/>
  <c r="AG17" i="19" l="1"/>
  <c r="A6" i="32" l="1"/>
  <c r="A7" i="32" s="1"/>
  <c r="A8" i="32" s="1"/>
  <c r="A9" i="32" s="1"/>
  <c r="A10" i="32" s="1"/>
  <c r="A11" i="32" s="1"/>
  <c r="A12" i="32" s="1"/>
  <c r="A13" i="32" s="1"/>
  <c r="A14" i="32" s="1"/>
  <c r="M205" i="27" l="1"/>
  <c r="E205" i="27"/>
  <c r="F205" i="27" s="1"/>
  <c r="S205" i="27" s="1"/>
  <c r="A205" i="27"/>
  <c r="M204" i="27"/>
  <c r="E204" i="27"/>
  <c r="F204" i="27" s="1"/>
  <c r="S204" i="27" s="1"/>
  <c r="A204" i="27"/>
  <c r="M203" i="27"/>
  <c r="E203" i="27"/>
  <c r="F203" i="27" s="1"/>
  <c r="S203" i="27" s="1"/>
  <c r="A203" i="27"/>
  <c r="M202" i="27"/>
  <c r="E202" i="27"/>
  <c r="F202" i="27" s="1"/>
  <c r="S202" i="27" s="1"/>
  <c r="A202" i="27"/>
  <c r="M201" i="27"/>
  <c r="E201" i="27"/>
  <c r="F201" i="27" s="1"/>
  <c r="S201" i="27" s="1"/>
  <c r="A201" i="27"/>
  <c r="M200" i="27"/>
  <c r="E200" i="27"/>
  <c r="F200" i="27" s="1"/>
  <c r="S200" i="27" s="1"/>
  <c r="A200" i="27"/>
  <c r="M199" i="27"/>
  <c r="E199" i="27"/>
  <c r="F199" i="27" s="1"/>
  <c r="S199" i="27" s="1"/>
  <c r="A199" i="27"/>
  <c r="M198" i="27"/>
  <c r="E198" i="27"/>
  <c r="F198" i="27" s="1"/>
  <c r="S198" i="27" s="1"/>
  <c r="A198" i="27"/>
  <c r="M197" i="27"/>
  <c r="E197" i="27"/>
  <c r="F197" i="27" s="1"/>
  <c r="S197" i="27" s="1"/>
  <c r="A197" i="27"/>
  <c r="M196" i="27"/>
  <c r="E196" i="27"/>
  <c r="F196" i="27" s="1"/>
  <c r="S196" i="27" s="1"/>
  <c r="A196" i="27"/>
  <c r="M195" i="27"/>
  <c r="E195" i="27"/>
  <c r="F195" i="27" s="1"/>
  <c r="S195" i="27" s="1"/>
  <c r="A195" i="27"/>
  <c r="M194" i="27"/>
  <c r="E194" i="27"/>
  <c r="F194" i="27" s="1"/>
  <c r="S194" i="27" s="1"/>
  <c r="A194" i="27"/>
  <c r="M193" i="27"/>
  <c r="E193" i="27"/>
  <c r="F193" i="27" s="1"/>
  <c r="S193" i="27" s="1"/>
  <c r="A193" i="27"/>
  <c r="M192" i="27"/>
  <c r="E192" i="27"/>
  <c r="F192" i="27" s="1"/>
  <c r="S192" i="27" s="1"/>
  <c r="A192" i="27"/>
  <c r="M191" i="27"/>
  <c r="E191" i="27"/>
  <c r="F191" i="27" s="1"/>
  <c r="S191" i="27" s="1"/>
  <c r="A191" i="27"/>
  <c r="M190" i="27"/>
  <c r="E190" i="27"/>
  <c r="F190" i="27" s="1"/>
  <c r="S190" i="27" s="1"/>
  <c r="A190" i="27"/>
  <c r="M189" i="27"/>
  <c r="E189" i="27"/>
  <c r="F189" i="27" s="1"/>
  <c r="S189" i="27" s="1"/>
  <c r="A189" i="27"/>
  <c r="M188" i="27"/>
  <c r="E188" i="27"/>
  <c r="F188" i="27" s="1"/>
  <c r="S188" i="27" s="1"/>
  <c r="A188" i="27"/>
  <c r="M187" i="27"/>
  <c r="E187" i="27"/>
  <c r="F187" i="27" s="1"/>
  <c r="S187" i="27" s="1"/>
  <c r="A187" i="27"/>
  <c r="M186" i="27"/>
  <c r="E186" i="27"/>
  <c r="F186" i="27" s="1"/>
  <c r="S186" i="27" s="1"/>
  <c r="A186" i="27"/>
  <c r="M185" i="27"/>
  <c r="E185" i="27"/>
  <c r="F185" i="27" s="1"/>
  <c r="S185" i="27" s="1"/>
  <c r="A185" i="27"/>
  <c r="M184" i="27"/>
  <c r="E184" i="27"/>
  <c r="F184" i="27" s="1"/>
  <c r="S184" i="27" s="1"/>
  <c r="A184" i="27"/>
  <c r="M183" i="27"/>
  <c r="E183" i="27"/>
  <c r="F183" i="27" s="1"/>
  <c r="S183" i="27" s="1"/>
  <c r="A183" i="27"/>
  <c r="M182" i="27"/>
  <c r="E182" i="27"/>
  <c r="F182" i="27" s="1"/>
  <c r="S182" i="27" s="1"/>
  <c r="A182" i="27"/>
  <c r="M181" i="27"/>
  <c r="E181" i="27"/>
  <c r="F181" i="27" s="1"/>
  <c r="S181" i="27" s="1"/>
  <c r="A181" i="27"/>
  <c r="M180" i="27"/>
  <c r="E180" i="27"/>
  <c r="F180" i="27" s="1"/>
  <c r="S180" i="27" s="1"/>
  <c r="A180" i="27"/>
  <c r="M179" i="27"/>
  <c r="E179" i="27"/>
  <c r="F179" i="27" s="1"/>
  <c r="S179" i="27" s="1"/>
  <c r="A179" i="27"/>
  <c r="M178" i="27"/>
  <c r="E178" i="27"/>
  <c r="F178" i="27" s="1"/>
  <c r="S178" i="27" s="1"/>
  <c r="A178" i="27"/>
  <c r="M177" i="27"/>
  <c r="E177" i="27"/>
  <c r="F177" i="27" s="1"/>
  <c r="S177" i="27" s="1"/>
  <c r="A177" i="27"/>
  <c r="M176" i="27"/>
  <c r="E176" i="27"/>
  <c r="F176" i="27" s="1"/>
  <c r="S176" i="27" s="1"/>
  <c r="A176" i="27"/>
  <c r="M175" i="27"/>
  <c r="E175" i="27"/>
  <c r="F175" i="27" s="1"/>
  <c r="S175" i="27" s="1"/>
  <c r="A175" i="27"/>
  <c r="M174" i="27"/>
  <c r="E174" i="27"/>
  <c r="F174" i="27" s="1"/>
  <c r="S174" i="27" s="1"/>
  <c r="A174" i="27"/>
  <c r="M173" i="27"/>
  <c r="E173" i="27"/>
  <c r="F173" i="27" s="1"/>
  <c r="S173" i="27" s="1"/>
  <c r="A173" i="27"/>
  <c r="M172" i="27"/>
  <c r="E172" i="27"/>
  <c r="F172" i="27" s="1"/>
  <c r="S172" i="27" s="1"/>
  <c r="A172" i="27"/>
  <c r="M171" i="27"/>
  <c r="E171" i="27"/>
  <c r="F171" i="27" s="1"/>
  <c r="S171" i="27" s="1"/>
  <c r="A171" i="27"/>
  <c r="M170" i="27"/>
  <c r="E170" i="27"/>
  <c r="F170" i="27" s="1"/>
  <c r="S170" i="27" s="1"/>
  <c r="A170" i="27"/>
  <c r="M169" i="27"/>
  <c r="E169" i="27"/>
  <c r="F169" i="27" s="1"/>
  <c r="S169" i="27" s="1"/>
  <c r="A169" i="27"/>
  <c r="M168" i="27"/>
  <c r="E168" i="27"/>
  <c r="F168" i="27" s="1"/>
  <c r="S168" i="27" s="1"/>
  <c r="A168" i="27"/>
  <c r="M167" i="27"/>
  <c r="E167" i="27"/>
  <c r="F167" i="27" s="1"/>
  <c r="S167" i="27" s="1"/>
  <c r="A167" i="27"/>
  <c r="M166" i="27"/>
  <c r="E166" i="27"/>
  <c r="F166" i="27" s="1"/>
  <c r="S166" i="27" s="1"/>
  <c r="A166" i="27"/>
  <c r="E86" i="27"/>
  <c r="F86" i="27" s="1"/>
  <c r="S86" i="27" s="1"/>
  <c r="M86" i="27"/>
  <c r="E87" i="27"/>
  <c r="F87" i="27" s="1"/>
  <c r="S87" i="27" s="1"/>
  <c r="M87" i="27"/>
  <c r="E88" i="27"/>
  <c r="F88" i="27" s="1"/>
  <c r="S88" i="27" s="1"/>
  <c r="M88" i="27"/>
  <c r="E89" i="27"/>
  <c r="F89" i="27" s="1"/>
  <c r="S89" i="27" s="1"/>
  <c r="M89" i="27"/>
  <c r="E90" i="27"/>
  <c r="F90" i="27" s="1"/>
  <c r="S90" i="27" s="1"/>
  <c r="M90" i="27"/>
  <c r="M165" i="27"/>
  <c r="E165" i="27"/>
  <c r="F165" i="27" s="1"/>
  <c r="S165" i="27" s="1"/>
  <c r="A165" i="27"/>
  <c r="M164" i="27"/>
  <c r="E164" i="27"/>
  <c r="F164" i="27" s="1"/>
  <c r="S164" i="27" s="1"/>
  <c r="A164" i="27"/>
  <c r="M163" i="27"/>
  <c r="E163" i="27"/>
  <c r="F163" i="27" s="1"/>
  <c r="S163" i="27" s="1"/>
  <c r="A163" i="27"/>
  <c r="M162" i="27"/>
  <c r="E162" i="27"/>
  <c r="F162" i="27" s="1"/>
  <c r="S162" i="27" s="1"/>
  <c r="A162" i="27"/>
  <c r="M161" i="27"/>
  <c r="E161" i="27"/>
  <c r="F161" i="27" s="1"/>
  <c r="S161" i="27" s="1"/>
  <c r="A161" i="27"/>
  <c r="M160" i="27"/>
  <c r="E160" i="27"/>
  <c r="F160" i="27" s="1"/>
  <c r="S160" i="27" s="1"/>
  <c r="A160" i="27"/>
  <c r="M159" i="27"/>
  <c r="E159" i="27"/>
  <c r="F159" i="27" s="1"/>
  <c r="S159" i="27" s="1"/>
  <c r="A159" i="27"/>
  <c r="M158" i="27"/>
  <c r="E158" i="27"/>
  <c r="F158" i="27" s="1"/>
  <c r="S158" i="27" s="1"/>
  <c r="A158" i="27"/>
  <c r="M157" i="27"/>
  <c r="E157" i="27"/>
  <c r="F157" i="27" s="1"/>
  <c r="S157" i="27" s="1"/>
  <c r="A157" i="27"/>
  <c r="M156" i="27"/>
  <c r="E156" i="27"/>
  <c r="F156" i="27" s="1"/>
  <c r="S156" i="27" s="1"/>
  <c r="A156" i="27"/>
  <c r="M155" i="27"/>
  <c r="E155" i="27"/>
  <c r="F155" i="27" s="1"/>
  <c r="S155" i="27" s="1"/>
  <c r="A155" i="27"/>
  <c r="M154" i="27"/>
  <c r="E154" i="27"/>
  <c r="F154" i="27" s="1"/>
  <c r="S154" i="27" s="1"/>
  <c r="A154" i="27"/>
  <c r="M153" i="27"/>
  <c r="E153" i="27"/>
  <c r="F153" i="27" s="1"/>
  <c r="S153" i="27" s="1"/>
  <c r="A153" i="27"/>
  <c r="M152" i="27"/>
  <c r="E152" i="27"/>
  <c r="F152" i="27" s="1"/>
  <c r="S152" i="27" s="1"/>
  <c r="A152" i="27"/>
  <c r="M151" i="27"/>
  <c r="E151" i="27"/>
  <c r="F151" i="27" s="1"/>
  <c r="S151" i="27" s="1"/>
  <c r="A151" i="27"/>
  <c r="M150" i="27"/>
  <c r="E150" i="27"/>
  <c r="F150" i="27" s="1"/>
  <c r="S150" i="27" s="1"/>
  <c r="A150" i="27"/>
  <c r="M149" i="27"/>
  <c r="E149" i="27"/>
  <c r="F149" i="27" s="1"/>
  <c r="S149" i="27" s="1"/>
  <c r="A149" i="27"/>
  <c r="M148" i="27"/>
  <c r="E148" i="27"/>
  <c r="F148" i="27" s="1"/>
  <c r="S148" i="27" s="1"/>
  <c r="A148" i="27"/>
  <c r="M147" i="27"/>
  <c r="E147" i="27"/>
  <c r="F147" i="27" s="1"/>
  <c r="S147" i="27" s="1"/>
  <c r="A147" i="27"/>
  <c r="M146" i="27"/>
  <c r="E146" i="27"/>
  <c r="F146" i="27" s="1"/>
  <c r="S146" i="27" s="1"/>
  <c r="A146" i="27"/>
  <c r="M145" i="27"/>
  <c r="E145" i="27"/>
  <c r="F145" i="27" s="1"/>
  <c r="S145" i="27" s="1"/>
  <c r="A145" i="27"/>
  <c r="M144" i="27"/>
  <c r="E144" i="27"/>
  <c r="F144" i="27" s="1"/>
  <c r="S144" i="27" s="1"/>
  <c r="A144" i="27"/>
  <c r="M143" i="27"/>
  <c r="E143" i="27"/>
  <c r="F143" i="27" s="1"/>
  <c r="S143" i="27" s="1"/>
  <c r="A143" i="27"/>
  <c r="M142" i="27"/>
  <c r="E142" i="27"/>
  <c r="F142" i="27" s="1"/>
  <c r="S142" i="27" s="1"/>
  <c r="A142" i="27"/>
  <c r="M141" i="27"/>
  <c r="E141" i="27"/>
  <c r="F141" i="27" s="1"/>
  <c r="S141" i="27" s="1"/>
  <c r="A141" i="27"/>
  <c r="M140" i="27"/>
  <c r="E140" i="27"/>
  <c r="F140" i="27" s="1"/>
  <c r="S140" i="27" s="1"/>
  <c r="A140" i="27"/>
  <c r="M139" i="27"/>
  <c r="E139" i="27"/>
  <c r="F139" i="27" s="1"/>
  <c r="S139" i="27" s="1"/>
  <c r="A139" i="27"/>
  <c r="M138" i="27"/>
  <c r="E138" i="27"/>
  <c r="F138" i="27" s="1"/>
  <c r="S138" i="27" s="1"/>
  <c r="A138" i="27"/>
  <c r="M137" i="27"/>
  <c r="E137" i="27"/>
  <c r="F137" i="27" s="1"/>
  <c r="S137" i="27" s="1"/>
  <c r="A137" i="27"/>
  <c r="M136" i="27"/>
  <c r="E136" i="27"/>
  <c r="F136" i="27" s="1"/>
  <c r="S136" i="27" s="1"/>
  <c r="A136" i="27"/>
  <c r="M135" i="27"/>
  <c r="E135" i="27"/>
  <c r="F135" i="27" s="1"/>
  <c r="S135" i="27" s="1"/>
  <c r="A135" i="27"/>
  <c r="M134" i="27"/>
  <c r="E134" i="27"/>
  <c r="F134" i="27" s="1"/>
  <c r="S134" i="27" s="1"/>
  <c r="A134" i="27"/>
  <c r="M133" i="27"/>
  <c r="E133" i="27"/>
  <c r="F133" i="27" s="1"/>
  <c r="S133" i="27" s="1"/>
  <c r="A133" i="27"/>
  <c r="M132" i="27"/>
  <c r="E132" i="27"/>
  <c r="F132" i="27" s="1"/>
  <c r="S132" i="27" s="1"/>
  <c r="A132" i="27"/>
  <c r="M131" i="27"/>
  <c r="E131" i="27"/>
  <c r="F131" i="27" s="1"/>
  <c r="S131" i="27" s="1"/>
  <c r="A131" i="27"/>
  <c r="M130" i="27"/>
  <c r="E130" i="27"/>
  <c r="F130" i="27" s="1"/>
  <c r="S130" i="27" s="1"/>
  <c r="A130" i="27"/>
  <c r="M129" i="27"/>
  <c r="E129" i="27"/>
  <c r="F129" i="27" s="1"/>
  <c r="S129" i="27" s="1"/>
  <c r="A129" i="27"/>
  <c r="M128" i="27"/>
  <c r="E128" i="27"/>
  <c r="F128" i="27" s="1"/>
  <c r="S128" i="27" s="1"/>
  <c r="A128" i="27"/>
  <c r="M127" i="27"/>
  <c r="E127" i="27"/>
  <c r="F127" i="27" s="1"/>
  <c r="S127" i="27" s="1"/>
  <c r="A127" i="27"/>
  <c r="M126" i="27"/>
  <c r="E126" i="27"/>
  <c r="F126" i="27" s="1"/>
  <c r="S126" i="27" s="1"/>
  <c r="A126" i="27"/>
  <c r="M125" i="27"/>
  <c r="E125" i="27"/>
  <c r="F125" i="27" s="1"/>
  <c r="S125" i="27" s="1"/>
  <c r="A125" i="27"/>
  <c r="M124" i="27"/>
  <c r="E124" i="27"/>
  <c r="F124" i="27" s="1"/>
  <c r="S124" i="27" s="1"/>
  <c r="A124" i="27"/>
  <c r="M123" i="27"/>
  <c r="E123" i="27"/>
  <c r="F123" i="27" s="1"/>
  <c r="S123" i="27" s="1"/>
  <c r="A123" i="27"/>
  <c r="M122" i="27"/>
  <c r="E122" i="27"/>
  <c r="F122" i="27" s="1"/>
  <c r="S122" i="27" s="1"/>
  <c r="A122" i="27"/>
  <c r="M121" i="27"/>
  <c r="E121" i="27"/>
  <c r="F121" i="27" s="1"/>
  <c r="S121" i="27" s="1"/>
  <c r="A121" i="27"/>
  <c r="M120" i="27"/>
  <c r="E120" i="27"/>
  <c r="F120" i="27" s="1"/>
  <c r="S120" i="27" s="1"/>
  <c r="A120" i="27"/>
  <c r="M119" i="27"/>
  <c r="E119" i="27"/>
  <c r="F119" i="27" s="1"/>
  <c r="S119" i="27" s="1"/>
  <c r="A119" i="27"/>
  <c r="M118" i="27"/>
  <c r="E118" i="27"/>
  <c r="F118" i="27" s="1"/>
  <c r="S118" i="27" s="1"/>
  <c r="A118" i="27"/>
  <c r="M117" i="27"/>
  <c r="F117" i="27"/>
  <c r="S117" i="27" s="1"/>
  <c r="E117" i="27"/>
  <c r="A117" i="27"/>
  <c r="M116" i="27"/>
  <c r="E116" i="27"/>
  <c r="F116" i="27" s="1"/>
  <c r="S116" i="27" s="1"/>
  <c r="A116" i="27"/>
  <c r="M115" i="27"/>
  <c r="F115" i="27"/>
  <c r="S115" i="27" s="1"/>
  <c r="E115" i="27"/>
  <c r="A115" i="27"/>
  <c r="M114" i="27"/>
  <c r="E114" i="27"/>
  <c r="F114" i="27" s="1"/>
  <c r="S114" i="27" s="1"/>
  <c r="A114" i="27"/>
  <c r="M113" i="27"/>
  <c r="F113" i="27"/>
  <c r="S113" i="27" s="1"/>
  <c r="E113" i="27"/>
  <c r="A113" i="27"/>
  <c r="M112" i="27"/>
  <c r="E112" i="27"/>
  <c r="F112" i="27" s="1"/>
  <c r="S112" i="27" s="1"/>
  <c r="A112" i="27"/>
  <c r="M111" i="27"/>
  <c r="F111" i="27"/>
  <c r="S111" i="27" s="1"/>
  <c r="E111" i="27"/>
  <c r="A111" i="27"/>
  <c r="M110" i="27"/>
  <c r="E110" i="27"/>
  <c r="F110" i="27" s="1"/>
  <c r="S110" i="27" s="1"/>
  <c r="A110" i="27"/>
  <c r="M109" i="27"/>
  <c r="F109" i="27"/>
  <c r="S109" i="27" s="1"/>
  <c r="E109" i="27"/>
  <c r="A109" i="27"/>
  <c r="M108" i="27"/>
  <c r="E108" i="27"/>
  <c r="F108" i="27" s="1"/>
  <c r="S108" i="27" s="1"/>
  <c r="A108" i="27"/>
  <c r="M107" i="27"/>
  <c r="E107" i="27"/>
  <c r="F107" i="27" s="1"/>
  <c r="S107" i="27" s="1"/>
  <c r="A107" i="27"/>
  <c r="M106" i="27"/>
  <c r="E106" i="27"/>
  <c r="F106" i="27" s="1"/>
  <c r="S106" i="27" s="1"/>
  <c r="A106" i="27"/>
  <c r="M105" i="27"/>
  <c r="E105" i="27"/>
  <c r="F105" i="27" s="1"/>
  <c r="S105" i="27" s="1"/>
  <c r="A105" i="27"/>
  <c r="M104" i="27"/>
  <c r="E104" i="27"/>
  <c r="F104" i="27" s="1"/>
  <c r="S104" i="27" s="1"/>
  <c r="A104" i="27"/>
  <c r="M103" i="27"/>
  <c r="E103" i="27"/>
  <c r="F103" i="27" s="1"/>
  <c r="S103" i="27" s="1"/>
  <c r="A103" i="27"/>
  <c r="M102" i="27"/>
  <c r="E102" i="27"/>
  <c r="F102" i="27" s="1"/>
  <c r="S102" i="27" s="1"/>
  <c r="A102" i="27"/>
  <c r="M101" i="27"/>
  <c r="E101" i="27"/>
  <c r="F101" i="27" s="1"/>
  <c r="S101" i="27" s="1"/>
  <c r="A101" i="27"/>
  <c r="M100" i="27"/>
  <c r="E100" i="27"/>
  <c r="F100" i="27" s="1"/>
  <c r="S100" i="27" s="1"/>
  <c r="A100" i="27"/>
  <c r="M99" i="27"/>
  <c r="E99" i="27"/>
  <c r="F99" i="27" s="1"/>
  <c r="S99" i="27" s="1"/>
  <c r="A99" i="27"/>
  <c r="M98" i="27"/>
  <c r="E98" i="27"/>
  <c r="F98" i="27" s="1"/>
  <c r="S98" i="27" s="1"/>
  <c r="A98" i="27"/>
  <c r="M97" i="27"/>
  <c r="E97" i="27"/>
  <c r="F97" i="27" s="1"/>
  <c r="S97" i="27" s="1"/>
  <c r="A97" i="27"/>
  <c r="M96" i="27"/>
  <c r="E96" i="27"/>
  <c r="F96" i="27" s="1"/>
  <c r="S96" i="27" s="1"/>
  <c r="A96" i="27"/>
  <c r="M95" i="27"/>
  <c r="E95" i="27"/>
  <c r="F95" i="27" s="1"/>
  <c r="S95" i="27" s="1"/>
  <c r="A95" i="27"/>
  <c r="M94" i="27"/>
  <c r="E94" i="27"/>
  <c r="F94" i="27" s="1"/>
  <c r="S94" i="27" s="1"/>
  <c r="A94" i="27"/>
  <c r="M93" i="27"/>
  <c r="E93" i="27"/>
  <c r="F93" i="27" s="1"/>
  <c r="S93" i="27" s="1"/>
  <c r="A93" i="27"/>
  <c r="M92" i="27"/>
  <c r="E92" i="27"/>
  <c r="F92" i="27" s="1"/>
  <c r="S92" i="27" s="1"/>
  <c r="A92" i="27"/>
  <c r="M91" i="27"/>
  <c r="E91" i="27"/>
  <c r="F91" i="27" s="1"/>
  <c r="S91" i="27" s="1"/>
  <c r="A91" i="27"/>
  <c r="A90" i="27"/>
  <c r="A89" i="27"/>
  <c r="A88" i="27"/>
  <c r="A87" i="27"/>
  <c r="A86" i="27"/>
  <c r="X47" i="19"/>
  <c r="X22" i="19"/>
  <c r="CB14" i="19"/>
  <c r="CB13" i="19"/>
  <c r="CB26" i="19"/>
  <c r="CB27" i="19"/>
  <c r="CB28" i="19"/>
  <c r="CB29" i="19"/>
  <c r="CB30" i="19"/>
  <c r="CB31" i="19"/>
  <c r="CB32" i="19"/>
  <c r="CB33" i="19"/>
  <c r="CB34" i="19"/>
  <c r="CB35" i="19"/>
  <c r="CB36" i="19"/>
  <c r="CB37" i="19"/>
  <c r="CB38" i="19"/>
  <c r="CB39" i="19"/>
  <c r="M14" i="27" l="1"/>
  <c r="A12" i="21"/>
  <c r="A11" i="21"/>
  <c r="A10" i="21"/>
  <c r="A9" i="21"/>
  <c r="A8" i="21"/>
  <c r="O204" i="27" l="1"/>
  <c r="O202" i="27"/>
  <c r="O200" i="27"/>
  <c r="O198" i="27"/>
  <c r="O196" i="27"/>
  <c r="O194" i="27"/>
  <c r="O192" i="27"/>
  <c r="O190" i="27"/>
  <c r="O188" i="27"/>
  <c r="O186" i="27"/>
  <c r="O184" i="27"/>
  <c r="O182" i="27"/>
  <c r="O180" i="27"/>
  <c r="O178" i="27"/>
  <c r="O176" i="27"/>
  <c r="O174" i="27"/>
  <c r="O172" i="27"/>
  <c r="O170" i="27"/>
  <c r="O168" i="27"/>
  <c r="O166" i="27"/>
  <c r="O164" i="27"/>
  <c r="O162" i="27"/>
  <c r="O160" i="27"/>
  <c r="O158" i="27"/>
  <c r="O156" i="27"/>
  <c r="O154" i="27"/>
  <c r="O152" i="27"/>
  <c r="O150" i="27"/>
  <c r="O148" i="27"/>
  <c r="O142" i="27"/>
  <c r="O138" i="27"/>
  <c r="O134" i="27"/>
  <c r="O132" i="27"/>
  <c r="O128" i="27"/>
  <c r="O124" i="27"/>
  <c r="O122" i="27"/>
  <c r="O102" i="27"/>
  <c r="O94" i="27"/>
  <c r="O92" i="27"/>
  <c r="O96" i="27"/>
  <c r="O108" i="27"/>
  <c r="O106" i="27"/>
  <c r="O104" i="27"/>
  <c r="O100" i="27"/>
  <c r="O98" i="27"/>
  <c r="O146" i="27"/>
  <c r="O144" i="27"/>
  <c r="O140" i="27"/>
  <c r="O136" i="27"/>
  <c r="O130" i="27"/>
  <c r="O126" i="27"/>
  <c r="O120" i="27"/>
  <c r="O116" i="27"/>
  <c r="O110" i="27"/>
  <c r="O123" i="27"/>
  <c r="O135" i="27"/>
  <c r="O90" i="27"/>
  <c r="O103" i="27"/>
  <c r="O105" i="27"/>
  <c r="O115" i="27"/>
  <c r="O107" i="27"/>
  <c r="O137" i="27"/>
  <c r="O151" i="27"/>
  <c r="O159" i="27"/>
  <c r="O167" i="27"/>
  <c r="O175" i="27"/>
  <c r="O183" i="27"/>
  <c r="O191" i="27"/>
  <c r="O199" i="27"/>
  <c r="O89" i="27"/>
  <c r="O118" i="27"/>
  <c r="O125" i="27"/>
  <c r="O139" i="27"/>
  <c r="O87" i="27"/>
  <c r="O88" i="27"/>
  <c r="O109" i="27"/>
  <c r="O117" i="27"/>
  <c r="O121" i="27"/>
  <c r="O141" i="27"/>
  <c r="O153" i="27"/>
  <c r="O161" i="27"/>
  <c r="O169" i="27"/>
  <c r="O177" i="27"/>
  <c r="O185" i="27"/>
  <c r="O193" i="27"/>
  <c r="O201" i="27"/>
  <c r="O114" i="27"/>
  <c r="O97" i="27"/>
  <c r="O129" i="27"/>
  <c r="O143" i="27"/>
  <c r="O91" i="27"/>
  <c r="O93" i="27"/>
  <c r="O111" i="27"/>
  <c r="O86" i="27"/>
  <c r="O127" i="27"/>
  <c r="O145" i="27"/>
  <c r="O155" i="27"/>
  <c r="O163" i="27"/>
  <c r="O171" i="27"/>
  <c r="O179" i="27"/>
  <c r="O187" i="27"/>
  <c r="O195" i="27"/>
  <c r="O203" i="27"/>
  <c r="O112" i="27"/>
  <c r="O119" i="27"/>
  <c r="O133" i="27"/>
  <c r="O149" i="27"/>
  <c r="O95" i="27"/>
  <c r="O101" i="27"/>
  <c r="O113" i="27"/>
  <c r="O99" i="27"/>
  <c r="O131" i="27"/>
  <c r="O147" i="27"/>
  <c r="O157" i="27"/>
  <c r="O165" i="27"/>
  <c r="O173" i="27"/>
  <c r="O181" i="27"/>
  <c r="O189" i="27"/>
  <c r="O197" i="27"/>
  <c r="O205" i="27"/>
  <c r="A85" i="27"/>
  <c r="A84" i="27"/>
  <c r="A83" i="27"/>
  <c r="A82" i="27"/>
  <c r="A81" i="27"/>
  <c r="A80" i="27"/>
  <c r="A79" i="27"/>
  <c r="A78" i="27"/>
  <c r="A77" i="27"/>
  <c r="A76" i="27"/>
  <c r="A75" i="27"/>
  <c r="A74" i="27"/>
  <c r="A73" i="27"/>
  <c r="A72" i="27"/>
  <c r="A71" i="27"/>
  <c r="A70" i="27"/>
  <c r="A69" i="27"/>
  <c r="A68" i="27"/>
  <c r="A67" i="27"/>
  <c r="A66" i="27"/>
  <c r="A65" i="27"/>
  <c r="A64" i="27"/>
  <c r="A63" i="27"/>
  <c r="A62" i="27"/>
  <c r="A61" i="27"/>
  <c r="A60" i="27"/>
  <c r="A59" i="27"/>
  <c r="A58" i="27"/>
  <c r="A57" i="27"/>
  <c r="A56" i="27"/>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11" i="27"/>
  <c r="A10" i="27"/>
  <c r="A9" i="27"/>
  <c r="A8" i="27"/>
  <c r="A7" i="27"/>
  <c r="A6" i="27"/>
  <c r="X40" i="19" l="1"/>
  <c r="X39" i="19"/>
  <c r="AG37" i="19" s="1"/>
  <c r="X41" i="19"/>
  <c r="X42" i="19" l="1"/>
  <c r="X44" i="19" l="1"/>
  <c r="X43" i="19"/>
  <c r="AO38" i="19" s="1"/>
  <c r="H59" i="19" l="1"/>
  <c r="AG47" i="19" l="1"/>
  <c r="AO19" i="19"/>
  <c r="H34" i="19"/>
  <c r="AG22" i="19" s="1"/>
  <c r="AO48" i="19" l="1"/>
  <c r="E85" i="27"/>
  <c r="F85" i="27" s="1"/>
  <c r="E84" i="27"/>
  <c r="F84" i="27" s="1"/>
  <c r="E83" i="27"/>
  <c r="F83" i="27" s="1"/>
  <c r="E82" i="27"/>
  <c r="F82" i="27" s="1"/>
  <c r="E81" i="27"/>
  <c r="F81" i="27" s="1"/>
  <c r="E80" i="27"/>
  <c r="F80" i="27" s="1"/>
  <c r="E79" i="27"/>
  <c r="F79" i="27" s="1"/>
  <c r="E78" i="27"/>
  <c r="F78" i="27" s="1"/>
  <c r="E77" i="27"/>
  <c r="F77" i="27" s="1"/>
  <c r="E76" i="27"/>
  <c r="F76" i="27" s="1"/>
  <c r="E75" i="27"/>
  <c r="F75" i="27" s="1"/>
  <c r="E74" i="27"/>
  <c r="F74" i="27" s="1"/>
  <c r="E73" i="27"/>
  <c r="F73" i="27" s="1"/>
  <c r="E72" i="27"/>
  <c r="F72" i="27" s="1"/>
  <c r="E71" i="27"/>
  <c r="F71" i="27" s="1"/>
  <c r="E70" i="27"/>
  <c r="F70" i="27" s="1"/>
  <c r="E69" i="27"/>
  <c r="F69" i="27" s="1"/>
  <c r="E68" i="27"/>
  <c r="F68" i="27" s="1"/>
  <c r="E67" i="27"/>
  <c r="F67" i="27" s="1"/>
  <c r="E66" i="27"/>
  <c r="F66" i="27" s="1"/>
  <c r="E65" i="27"/>
  <c r="F65" i="27" s="1"/>
  <c r="E64" i="27"/>
  <c r="F64" i="27" s="1"/>
  <c r="E63" i="27"/>
  <c r="F63" i="27" s="1"/>
  <c r="E62" i="27"/>
  <c r="F62" i="27" s="1"/>
  <c r="E61" i="27"/>
  <c r="F61" i="27" s="1"/>
  <c r="E60" i="27"/>
  <c r="F60" i="27" s="1"/>
  <c r="E59" i="27"/>
  <c r="F59" i="27" s="1"/>
  <c r="E58" i="27"/>
  <c r="F58" i="27" s="1"/>
  <c r="E57" i="27"/>
  <c r="F57" i="27" s="1"/>
  <c r="E56" i="27"/>
  <c r="F56" i="27" s="1"/>
  <c r="E55" i="27"/>
  <c r="F55" i="27" s="1"/>
  <c r="E54" i="27"/>
  <c r="F54" i="27" s="1"/>
  <c r="E53" i="27"/>
  <c r="F53" i="27" s="1"/>
  <c r="E52" i="27"/>
  <c r="F52" i="27" s="1"/>
  <c r="E51" i="27"/>
  <c r="F51" i="27" s="1"/>
  <c r="E50" i="27"/>
  <c r="F50" i="27" s="1"/>
  <c r="E49" i="27"/>
  <c r="F49" i="27" s="1"/>
  <c r="E48" i="27"/>
  <c r="F48" i="27" s="1"/>
  <c r="E47" i="27"/>
  <c r="F47" i="27" s="1"/>
  <c r="E46" i="27"/>
  <c r="F46" i="27" s="1"/>
  <c r="E45" i="27"/>
  <c r="F45" i="27" s="1"/>
  <c r="E44" i="27"/>
  <c r="F44" i="27" s="1"/>
  <c r="E43" i="27"/>
  <c r="F43" i="27" s="1"/>
  <c r="E42" i="27"/>
  <c r="F42" i="27" s="1"/>
  <c r="E41" i="27"/>
  <c r="F41" i="27" s="1"/>
  <c r="E40" i="27"/>
  <c r="F40" i="27" s="1"/>
  <c r="E39" i="27"/>
  <c r="F39" i="27" s="1"/>
  <c r="E38" i="27"/>
  <c r="F38" i="27" s="1"/>
  <c r="E37" i="27"/>
  <c r="F37" i="27" s="1"/>
  <c r="E36" i="27"/>
  <c r="F36" i="27" s="1"/>
  <c r="E35" i="27"/>
  <c r="F35" i="27" s="1"/>
  <c r="E34" i="27"/>
  <c r="F34" i="27" s="1"/>
  <c r="E33" i="27"/>
  <c r="F33" i="27" s="1"/>
  <c r="E32" i="27"/>
  <c r="F32" i="27" s="1"/>
  <c r="E31" i="27"/>
  <c r="F31" i="27" s="1"/>
  <c r="E30" i="27"/>
  <c r="F30" i="27" s="1"/>
  <c r="E29" i="27"/>
  <c r="F29" i="27" s="1"/>
  <c r="E28" i="27"/>
  <c r="F28" i="27" s="1"/>
  <c r="E27" i="27"/>
  <c r="F27" i="27" s="1"/>
  <c r="E26" i="27"/>
  <c r="F26" i="27" s="1"/>
  <c r="E25" i="27"/>
  <c r="F25" i="27" s="1"/>
  <c r="E24" i="27"/>
  <c r="F24" i="27" s="1"/>
  <c r="E23" i="27"/>
  <c r="F23" i="27" s="1"/>
  <c r="E22" i="27"/>
  <c r="F22" i="27" s="1"/>
  <c r="E21" i="27"/>
  <c r="F21" i="27" s="1"/>
  <c r="E20" i="27"/>
  <c r="F20" i="27" s="1"/>
  <c r="E19" i="27"/>
  <c r="F19" i="27" s="1"/>
  <c r="E18" i="27"/>
  <c r="F18" i="27" s="1"/>
  <c r="E17" i="27"/>
  <c r="E16" i="27"/>
  <c r="F16" i="27" s="1"/>
  <c r="E15" i="27"/>
  <c r="F15" i="27" s="1"/>
  <c r="E14" i="27"/>
  <c r="F14" i="27" s="1"/>
  <c r="E13" i="27"/>
  <c r="E12" i="27"/>
  <c r="F12" i="27" s="1"/>
  <c r="E11" i="27"/>
  <c r="F11" i="27" l="1"/>
  <c r="S11" i="27" s="1"/>
  <c r="F13" i="27"/>
  <c r="S13" i="27" s="1"/>
  <c r="F17" i="27"/>
  <c r="S17" i="27" s="1"/>
  <c r="S25" i="27"/>
  <c r="S37" i="27"/>
  <c r="S49" i="27"/>
  <c r="S61" i="27"/>
  <c r="S73" i="27"/>
  <c r="S85" i="27"/>
  <c r="S14" i="27"/>
  <c r="S18" i="27"/>
  <c r="S22" i="27"/>
  <c r="S26" i="27"/>
  <c r="S30" i="27"/>
  <c r="S34" i="27"/>
  <c r="S38" i="27"/>
  <c r="S42" i="27"/>
  <c r="S46" i="27"/>
  <c r="S50" i="27"/>
  <c r="S54" i="27"/>
  <c r="S58" i="27"/>
  <c r="S62" i="27"/>
  <c r="S66" i="27"/>
  <c r="S70" i="27"/>
  <c r="S74" i="27"/>
  <c r="S78" i="27"/>
  <c r="S82" i="27"/>
  <c r="S21" i="27"/>
  <c r="S33" i="27"/>
  <c r="S45" i="27"/>
  <c r="S57" i="27"/>
  <c r="S69" i="27"/>
  <c r="S81" i="27"/>
  <c r="S15" i="27"/>
  <c r="S19" i="27"/>
  <c r="S23" i="27"/>
  <c r="S27" i="27"/>
  <c r="S31" i="27"/>
  <c r="S35" i="27"/>
  <c r="S39" i="27"/>
  <c r="S43" i="27"/>
  <c r="S47" i="27"/>
  <c r="S51" i="27"/>
  <c r="S55" i="27"/>
  <c r="S59" i="27"/>
  <c r="S63" i="27"/>
  <c r="S67" i="27"/>
  <c r="S71" i="27"/>
  <c r="S75" i="27"/>
  <c r="S79" i="27"/>
  <c r="S83" i="27"/>
  <c r="S29" i="27"/>
  <c r="S41" i="27"/>
  <c r="S53" i="27"/>
  <c r="S65" i="27"/>
  <c r="S77" i="27"/>
  <c r="S12" i="27"/>
  <c r="S16" i="27"/>
  <c r="S20" i="27"/>
  <c r="S24" i="27"/>
  <c r="S28" i="27"/>
  <c r="S32" i="27"/>
  <c r="S36" i="27"/>
  <c r="S40" i="27"/>
  <c r="S44" i="27"/>
  <c r="S48" i="27"/>
  <c r="S52" i="27"/>
  <c r="S56" i="27"/>
  <c r="S60" i="27"/>
  <c r="S64" i="27"/>
  <c r="S68" i="27"/>
  <c r="S72" i="27"/>
  <c r="S76" i="27"/>
  <c r="S80" i="27"/>
  <c r="S84" i="27"/>
  <c r="M85" i="27" l="1"/>
  <c r="O85" i="27" s="1"/>
  <c r="M84" i="27"/>
  <c r="O84" i="27" s="1"/>
  <c r="M83" i="27"/>
  <c r="O83" i="27" s="1"/>
  <c r="M82" i="27"/>
  <c r="O82" i="27" s="1"/>
  <c r="M81" i="27"/>
  <c r="O81" i="27" s="1"/>
  <c r="M80" i="27"/>
  <c r="O80" i="27" s="1"/>
  <c r="M79" i="27"/>
  <c r="O79" i="27" s="1"/>
  <c r="M78" i="27"/>
  <c r="O78" i="27" s="1"/>
  <c r="M77" i="27"/>
  <c r="O77" i="27" s="1"/>
  <c r="M76" i="27"/>
  <c r="O76" i="27" s="1"/>
  <c r="M75" i="27"/>
  <c r="O75" i="27" s="1"/>
  <c r="M74" i="27"/>
  <c r="O74" i="27" s="1"/>
  <c r="M73" i="27"/>
  <c r="O73" i="27" s="1"/>
  <c r="M72" i="27"/>
  <c r="O72" i="27" s="1"/>
  <c r="M71" i="27"/>
  <c r="O71" i="27" s="1"/>
  <c r="M70" i="27"/>
  <c r="O70" i="27" s="1"/>
  <c r="M69" i="27"/>
  <c r="O69" i="27" s="1"/>
  <c r="M68" i="27"/>
  <c r="O68" i="27" s="1"/>
  <c r="M67" i="27"/>
  <c r="O67" i="27" s="1"/>
  <c r="M66" i="27"/>
  <c r="O66" i="27" s="1"/>
  <c r="M65" i="27"/>
  <c r="O65" i="27" s="1"/>
  <c r="M64" i="27"/>
  <c r="O64" i="27" s="1"/>
  <c r="M63" i="27"/>
  <c r="O63" i="27" s="1"/>
  <c r="M62" i="27"/>
  <c r="O62" i="27" s="1"/>
  <c r="M61" i="27"/>
  <c r="O61" i="27" s="1"/>
  <c r="M60" i="27"/>
  <c r="O60" i="27" s="1"/>
  <c r="M59" i="27"/>
  <c r="O59" i="27" s="1"/>
  <c r="M58" i="27"/>
  <c r="O58" i="27" s="1"/>
  <c r="M57" i="27"/>
  <c r="O57" i="27" s="1"/>
  <c r="M56" i="27"/>
  <c r="O56" i="27" s="1"/>
  <c r="M55" i="27"/>
  <c r="O55" i="27" s="1"/>
  <c r="M54" i="27"/>
  <c r="O54" i="27" s="1"/>
  <c r="M53" i="27"/>
  <c r="O53" i="27" s="1"/>
  <c r="M52" i="27"/>
  <c r="O52" i="27" s="1"/>
  <c r="M51" i="27"/>
  <c r="O51" i="27" s="1"/>
  <c r="M50" i="27"/>
  <c r="O50" i="27" s="1"/>
  <c r="M49" i="27"/>
  <c r="O49" i="27" s="1"/>
  <c r="M48" i="27"/>
  <c r="O48" i="27" s="1"/>
  <c r="M47" i="27"/>
  <c r="O47" i="27" s="1"/>
  <c r="M46" i="27"/>
  <c r="O46" i="27" s="1"/>
  <c r="M45" i="27"/>
  <c r="O45" i="27" s="1"/>
  <c r="M44" i="27"/>
  <c r="O44" i="27" s="1"/>
  <c r="M43" i="27"/>
  <c r="O43" i="27" s="1"/>
  <c r="M42" i="27"/>
  <c r="O42" i="27" s="1"/>
  <c r="M41" i="27"/>
  <c r="O41" i="27" s="1"/>
  <c r="M40" i="27"/>
  <c r="O40" i="27" s="1"/>
  <c r="M39" i="27"/>
  <c r="O39" i="27" s="1"/>
  <c r="M38" i="27"/>
  <c r="O38" i="27" s="1"/>
  <c r="M37" i="27"/>
  <c r="O37" i="27" s="1"/>
  <c r="M36" i="27"/>
  <c r="O36" i="27" s="1"/>
  <c r="M35" i="27"/>
  <c r="O35" i="27" s="1"/>
  <c r="M34" i="27"/>
  <c r="O34" i="27" s="1"/>
  <c r="M33" i="27"/>
  <c r="O33" i="27" s="1"/>
  <c r="M32" i="27"/>
  <c r="O32" i="27" s="1"/>
  <c r="M31" i="27"/>
  <c r="O31" i="27" s="1"/>
  <c r="M30" i="27"/>
  <c r="O30" i="27" s="1"/>
  <c r="M29" i="27"/>
  <c r="O29" i="27" s="1"/>
  <c r="M28" i="27"/>
  <c r="O28" i="27" s="1"/>
  <c r="M27" i="27"/>
  <c r="O27" i="27" s="1"/>
  <c r="M26" i="27"/>
  <c r="O26" i="27" s="1"/>
  <c r="M25" i="27"/>
  <c r="O25" i="27" s="1"/>
  <c r="M24" i="27"/>
  <c r="O24" i="27" s="1"/>
  <c r="M23" i="27"/>
  <c r="O23" i="27" s="1"/>
  <c r="M22" i="27"/>
  <c r="O22" i="27" s="1"/>
  <c r="M21" i="27"/>
  <c r="O21" i="27" s="1"/>
  <c r="M20" i="27"/>
  <c r="O20" i="27" s="1"/>
  <c r="M19" i="27"/>
  <c r="O19" i="27" s="1"/>
  <c r="M18" i="27"/>
  <c r="O18" i="27" s="1"/>
  <c r="M17" i="27"/>
  <c r="O17" i="27" s="1"/>
  <c r="M16" i="27"/>
  <c r="O16" i="27" s="1"/>
  <c r="M15" i="27"/>
  <c r="O15" i="27" s="1"/>
  <c r="O14" i="27"/>
  <c r="M13" i="27"/>
  <c r="O13" i="27" s="1"/>
  <c r="M12" i="27"/>
  <c r="O12" i="27" s="1"/>
  <c r="M11" i="27"/>
  <c r="O11" i="27" s="1"/>
  <c r="BB20" i="20" l="1"/>
  <c r="AV20" i="20"/>
  <c r="BH20" i="20" s="1"/>
  <c r="I94" i="29"/>
  <c r="L30" i="29"/>
  <c r="K98" i="29"/>
  <c r="J99" i="29"/>
  <c r="AJ82" i="29"/>
  <c r="AK54" i="29"/>
  <c r="I99" i="29"/>
  <c r="AK7" i="29"/>
  <c r="L53" i="29"/>
  <c r="L89" i="29"/>
  <c r="I30" i="29"/>
  <c r="J37" i="29"/>
  <c r="I9" i="29"/>
  <c r="J76" i="29"/>
  <c r="K7" i="29"/>
  <c r="AJ14" i="29"/>
  <c r="AK32" i="29"/>
  <c r="J11" i="29"/>
  <c r="K89" i="29"/>
  <c r="L75" i="29"/>
  <c r="D34" i="29"/>
  <c r="J90" i="29"/>
  <c r="K64" i="29"/>
  <c r="AJ98" i="29"/>
  <c r="K35" i="29"/>
  <c r="K30" i="29"/>
  <c r="AJ83" i="29"/>
  <c r="I62" i="29"/>
  <c r="AJ102" i="29"/>
  <c r="I80" i="29"/>
  <c r="AK97" i="29"/>
  <c r="J25" i="29"/>
  <c r="L85" i="29"/>
  <c r="J87" i="29"/>
  <c r="AJ43" i="29"/>
  <c r="I64" i="29"/>
  <c r="G78" i="29"/>
  <c r="L41" i="29"/>
  <c r="AL94" i="29"/>
  <c r="AL11" i="29"/>
  <c r="I77" i="29"/>
  <c r="AJ67" i="29"/>
  <c r="K95" i="29"/>
  <c r="J29" i="29"/>
  <c r="L99" i="29"/>
  <c r="I31" i="29"/>
  <c r="J83" i="29"/>
  <c r="L101" i="29"/>
  <c r="K84" i="29"/>
  <c r="AJ36" i="29"/>
  <c r="J14" i="29"/>
  <c r="AK45" i="29"/>
  <c r="K10" i="29"/>
  <c r="K67" i="29"/>
  <c r="AJ70" i="29"/>
  <c r="I21" i="29"/>
  <c r="L78" i="29"/>
  <c r="AJ66" i="29"/>
  <c r="AK56" i="29"/>
  <c r="I34" i="29"/>
  <c r="F69" i="29"/>
  <c r="F79" i="29"/>
  <c r="L48" i="29"/>
  <c r="K52" i="29"/>
  <c r="AJ89" i="29"/>
  <c r="AK96" i="29"/>
  <c r="L44" i="29"/>
  <c r="C23" i="29"/>
  <c r="J66" i="29"/>
  <c r="I90" i="29"/>
  <c r="J6" i="29"/>
  <c r="AK103" i="29"/>
  <c r="C61" i="29"/>
  <c r="D72" i="29"/>
  <c r="G59" i="29"/>
  <c r="F88" i="29"/>
  <c r="AK89" i="29"/>
  <c r="K92" i="29"/>
  <c r="J71" i="29"/>
  <c r="AJ91" i="29"/>
  <c r="K15" i="29"/>
  <c r="AJ61" i="29"/>
  <c r="L45" i="29"/>
  <c r="AJ52" i="29"/>
  <c r="AM24" i="29"/>
  <c r="AJ99" i="29"/>
  <c r="I37" i="29"/>
  <c r="I45" i="29"/>
  <c r="L34" i="29"/>
  <c r="L37" i="29"/>
  <c r="B12" i="29"/>
  <c r="K56" i="29"/>
  <c r="AL78" i="29"/>
  <c r="AM14" i="29"/>
  <c r="AJ38" i="29"/>
  <c r="J30" i="29"/>
  <c r="K81" i="29"/>
  <c r="J58" i="29"/>
  <c r="K77" i="29"/>
  <c r="AL54" i="29"/>
  <c r="L96" i="29"/>
  <c r="AJ23" i="29"/>
  <c r="F78" i="29"/>
  <c r="C8" i="29"/>
  <c r="E83" i="29"/>
  <c r="K70" i="29"/>
  <c r="AL76" i="29"/>
  <c r="AL52" i="29"/>
  <c r="K72" i="29"/>
  <c r="J33" i="29"/>
  <c r="I70" i="29"/>
  <c r="J16" i="29"/>
  <c r="AJ16" i="29"/>
  <c r="I61" i="29"/>
  <c r="I67" i="29"/>
  <c r="AL77" i="29"/>
  <c r="AK59" i="29"/>
  <c r="J36" i="29"/>
  <c r="K87" i="29"/>
  <c r="L35" i="29"/>
  <c r="J40" i="29"/>
  <c r="L76" i="29"/>
  <c r="I27" i="29"/>
  <c r="E68" i="29"/>
  <c r="D45" i="29"/>
  <c r="L56" i="29"/>
  <c r="J103" i="29"/>
  <c r="K20" i="29"/>
  <c r="AK9" i="29"/>
  <c r="L100" i="29"/>
  <c r="I12" i="29"/>
  <c r="AJ64" i="29"/>
  <c r="AJ49" i="29"/>
  <c r="I42" i="29"/>
  <c r="AK43" i="29"/>
  <c r="L40" i="29"/>
  <c r="I23" i="29"/>
  <c r="L61" i="29"/>
  <c r="J60" i="29"/>
  <c r="AK47" i="29"/>
  <c r="J56" i="29"/>
  <c r="AJ45" i="29"/>
  <c r="I51" i="29"/>
  <c r="L88" i="29"/>
  <c r="K19" i="29"/>
  <c r="AJ94" i="29"/>
  <c r="K96" i="29"/>
  <c r="K69" i="29"/>
  <c r="K26" i="29"/>
  <c r="K66" i="29"/>
  <c r="I13" i="29"/>
  <c r="K94" i="29"/>
  <c r="K40" i="29"/>
  <c r="J41" i="29"/>
  <c r="E42" i="29"/>
  <c r="L64" i="29"/>
  <c r="AJ97" i="29"/>
  <c r="AJ22" i="29"/>
  <c r="K82" i="29"/>
  <c r="K53" i="29"/>
  <c r="AJ6" i="29"/>
  <c r="AM89" i="29"/>
  <c r="L74" i="29"/>
  <c r="AM55" i="29"/>
  <c r="K29" i="29"/>
  <c r="L21" i="29"/>
  <c r="AM6" i="29"/>
  <c r="L33" i="29"/>
  <c r="I19" i="29"/>
  <c r="B87" i="29"/>
  <c r="AJ37" i="29"/>
  <c r="K43" i="29"/>
  <c r="AK25" i="29"/>
  <c r="AJ24" i="29"/>
  <c r="J24" i="29"/>
  <c r="I47" i="29"/>
  <c r="I14" i="29"/>
  <c r="I24" i="29"/>
  <c r="J5" i="29"/>
  <c r="AL22" i="29"/>
  <c r="AJ11" i="29"/>
  <c r="I6" i="29"/>
  <c r="J23" i="29"/>
  <c r="AJ63" i="29"/>
  <c r="AK74" i="29"/>
  <c r="E99" i="29"/>
  <c r="J9" i="29"/>
  <c r="F23" i="29"/>
  <c r="G72" i="29"/>
  <c r="L55" i="29"/>
  <c r="AK102" i="29"/>
  <c r="J43" i="29"/>
  <c r="K68" i="29"/>
  <c r="AJ41" i="29"/>
  <c r="D51" i="29"/>
  <c r="K6" i="29"/>
  <c r="K48" i="29"/>
  <c r="G50" i="29"/>
  <c r="D71" i="29"/>
  <c r="AL59" i="29"/>
  <c r="C25" i="29"/>
  <c r="D90" i="29"/>
  <c r="E6" i="29"/>
  <c r="AL75" i="29"/>
  <c r="AJ60" i="29"/>
  <c r="B71" i="29"/>
  <c r="I54" i="29"/>
  <c r="J42" i="29"/>
  <c r="AK34" i="29"/>
  <c r="J13" i="29"/>
  <c r="AK50" i="29"/>
  <c r="B69" i="29"/>
  <c r="AK8" i="29"/>
  <c r="AK82" i="29"/>
  <c r="AK71" i="29"/>
  <c r="AK62" i="29"/>
  <c r="E8" i="29"/>
  <c r="F103" i="29"/>
  <c r="K80" i="29"/>
  <c r="AJ92" i="29"/>
  <c r="K85" i="29"/>
  <c r="J101" i="29"/>
  <c r="AM93" i="29"/>
  <c r="J44" i="29"/>
  <c r="B66" i="29"/>
  <c r="AK70" i="29"/>
  <c r="J8" i="29"/>
  <c r="AK33" i="29"/>
  <c r="L69" i="29"/>
  <c r="I49" i="29"/>
  <c r="K86" i="29"/>
  <c r="J10" i="29"/>
  <c r="AJ93" i="29"/>
  <c r="AK80" i="29"/>
  <c r="K16" i="29"/>
  <c r="AJ46" i="29"/>
  <c r="L50" i="29"/>
  <c r="J68" i="29"/>
  <c r="J86" i="29"/>
  <c r="AJ74" i="29"/>
  <c r="AK53" i="29"/>
  <c r="AM5" i="29"/>
  <c r="AK5" i="29"/>
  <c r="AJ65" i="29"/>
  <c r="AJ47" i="29"/>
  <c r="F62" i="29"/>
  <c r="I93" i="29"/>
  <c r="AJ72" i="29"/>
  <c r="L23" i="29"/>
  <c r="J96" i="29"/>
  <c r="L14" i="29"/>
  <c r="J80" i="29"/>
  <c r="AL5" i="29"/>
  <c r="G63" i="29"/>
  <c r="AK65" i="29"/>
  <c r="AJ31" i="29"/>
  <c r="AK64" i="29"/>
  <c r="L43" i="29"/>
  <c r="J70" i="29"/>
  <c r="I57" i="29"/>
  <c r="E74" i="29"/>
  <c r="G64" i="29"/>
  <c r="K23" i="29"/>
  <c r="B85" i="29"/>
  <c r="AM22" i="29"/>
  <c r="E24" i="29"/>
  <c r="I71" i="29"/>
  <c r="AK51" i="29"/>
  <c r="AJ32" i="29"/>
  <c r="I52" i="29"/>
  <c r="L97" i="29"/>
  <c r="L93" i="29"/>
  <c r="E5" i="29"/>
  <c r="AJ78" i="29"/>
  <c r="AJ20" i="29"/>
  <c r="AJ95" i="29"/>
  <c r="I59" i="29"/>
  <c r="I60" i="29"/>
  <c r="F82" i="29"/>
  <c r="L27" i="29"/>
  <c r="AK101" i="29"/>
  <c r="AK52" i="29"/>
  <c r="AJ104" i="29"/>
  <c r="C92" i="29"/>
  <c r="E94" i="29"/>
  <c r="I86" i="29"/>
  <c r="J63" i="29"/>
  <c r="L12" i="29"/>
  <c r="AK37" i="29"/>
  <c r="E100" i="29"/>
  <c r="L16" i="29"/>
  <c r="E85" i="29"/>
  <c r="L39" i="29"/>
  <c r="AM26" i="29"/>
  <c r="L59" i="29"/>
  <c r="I32" i="29"/>
  <c r="AL48" i="29"/>
  <c r="B99" i="29"/>
  <c r="J88" i="29"/>
  <c r="I89" i="29"/>
  <c r="L82" i="29"/>
  <c r="C91" i="29"/>
  <c r="AJ68" i="29"/>
  <c r="AK23" i="29"/>
  <c r="J35" i="29"/>
  <c r="L22" i="29"/>
  <c r="J78" i="29"/>
  <c r="AK12" i="29"/>
  <c r="K36" i="29"/>
  <c r="AJ10" i="29"/>
  <c r="L104" i="29"/>
  <c r="B44" i="29"/>
  <c r="AJ54" i="29"/>
  <c r="AM50" i="29"/>
  <c r="J59" i="29"/>
  <c r="G98" i="29"/>
  <c r="C17" i="29"/>
  <c r="D85" i="29"/>
  <c r="J74" i="29"/>
  <c r="E64" i="29"/>
  <c r="K93" i="29"/>
  <c r="AK67" i="29"/>
  <c r="J32" i="29"/>
  <c r="AK77" i="29"/>
  <c r="K90" i="29"/>
  <c r="AM56" i="29"/>
  <c r="B21" i="29"/>
  <c r="K62" i="29"/>
  <c r="AJ48" i="29"/>
  <c r="AM73" i="29"/>
  <c r="AK27" i="29"/>
  <c r="AJ34" i="29"/>
  <c r="L6" i="29"/>
  <c r="D20" i="29"/>
  <c r="G81" i="29"/>
  <c r="AL102" i="29"/>
  <c r="J53" i="29"/>
  <c r="E21" i="29"/>
  <c r="I82" i="29"/>
  <c r="J73" i="29"/>
  <c r="L65" i="29"/>
  <c r="AJ19" i="29"/>
  <c r="AJ25" i="29"/>
  <c r="K21" i="29"/>
  <c r="AJ100" i="29"/>
  <c r="I44" i="29"/>
  <c r="E98" i="29"/>
  <c r="I39" i="29"/>
  <c r="D48" i="29"/>
  <c r="K34" i="29"/>
  <c r="AK63" i="29"/>
  <c r="AK81" i="29"/>
  <c r="AM103" i="29"/>
  <c r="K39" i="29"/>
  <c r="F92" i="29"/>
  <c r="C36" i="29"/>
  <c r="G66" i="29"/>
  <c r="AK14" i="29"/>
  <c r="F26" i="29"/>
  <c r="E32" i="29"/>
  <c r="E44" i="29"/>
  <c r="E31" i="29"/>
  <c r="AL72" i="29"/>
  <c r="C89" i="29"/>
  <c r="AJ5" i="29"/>
  <c r="AK10" i="29"/>
  <c r="C102" i="29"/>
  <c r="K59" i="29"/>
  <c r="B86" i="29"/>
  <c r="J54" i="29"/>
  <c r="AM17" i="29"/>
  <c r="B74" i="29"/>
  <c r="I98" i="29"/>
  <c r="G65" i="29"/>
  <c r="C12" i="29"/>
  <c r="B19" i="29"/>
  <c r="I7" i="29"/>
  <c r="K57" i="29"/>
  <c r="D83" i="29"/>
  <c r="AM86" i="29"/>
  <c r="F83" i="29"/>
  <c r="AK95" i="29"/>
  <c r="D98" i="29"/>
  <c r="F34" i="29"/>
  <c r="F61" i="29"/>
  <c r="I17" i="29"/>
  <c r="D41" i="29"/>
  <c r="G16" i="29"/>
  <c r="AM63" i="29"/>
  <c r="AL7" i="29"/>
  <c r="B42" i="29"/>
  <c r="B7" i="29"/>
  <c r="F21" i="29"/>
  <c r="F45" i="29"/>
  <c r="D102" i="29"/>
  <c r="K11" i="29"/>
  <c r="AK69" i="29"/>
  <c r="I96" i="29"/>
  <c r="L70" i="29"/>
  <c r="AK19" i="29"/>
  <c r="AM49" i="29"/>
  <c r="AL34" i="29"/>
  <c r="AL20" i="29"/>
  <c r="B68" i="29"/>
  <c r="AJ87" i="29"/>
  <c r="G87" i="29"/>
  <c r="C80" i="29"/>
  <c r="AM61" i="29"/>
  <c r="I35" i="29"/>
  <c r="J97" i="29"/>
  <c r="C50" i="29"/>
  <c r="C21" i="29"/>
  <c r="B49" i="29"/>
  <c r="B93" i="29"/>
  <c r="F99" i="29"/>
  <c r="F80" i="29"/>
  <c r="B48" i="29"/>
  <c r="AL85" i="29"/>
  <c r="E25" i="29"/>
  <c r="F17" i="29"/>
  <c r="G41" i="29"/>
  <c r="AM16" i="29"/>
  <c r="K38" i="29"/>
  <c r="AK44" i="29"/>
  <c r="K22" i="29"/>
  <c r="K76" i="29"/>
  <c r="L15" i="29"/>
  <c r="J92" i="29"/>
  <c r="AK94" i="29"/>
  <c r="L73" i="29"/>
  <c r="L18" i="29"/>
  <c r="L60" i="29"/>
  <c r="L51" i="29"/>
  <c r="J34" i="29"/>
  <c r="F60" i="29"/>
  <c r="I38" i="29"/>
  <c r="J17" i="29"/>
  <c r="AJ86" i="29"/>
  <c r="K91" i="29"/>
  <c r="AK68" i="29"/>
  <c r="AK15" i="29"/>
  <c r="D15" i="29"/>
  <c r="K25" i="29"/>
  <c r="F33" i="29"/>
  <c r="B72" i="29"/>
  <c r="L54" i="29"/>
  <c r="J27" i="29"/>
  <c r="L28" i="29"/>
  <c r="I79" i="29"/>
  <c r="I16" i="29"/>
  <c r="AK20" i="29"/>
  <c r="K17" i="29"/>
  <c r="J72" i="29"/>
  <c r="AM101" i="29"/>
  <c r="L103" i="29"/>
  <c r="AK78" i="29"/>
  <c r="F32" i="29"/>
  <c r="AK83" i="29"/>
  <c r="K46" i="29"/>
  <c r="I87" i="29"/>
  <c r="AL6" i="29"/>
  <c r="E26" i="29"/>
  <c r="AM35" i="29"/>
  <c r="J21" i="29"/>
  <c r="AL46" i="29"/>
  <c r="I20" i="29"/>
  <c r="J95" i="29"/>
  <c r="I101" i="29"/>
  <c r="J55" i="29"/>
  <c r="AJ77" i="29"/>
  <c r="J48" i="29"/>
  <c r="L8" i="29"/>
  <c r="AK85" i="29"/>
  <c r="B67" i="29"/>
  <c r="F74" i="29"/>
  <c r="AL30" i="29"/>
  <c r="AJ12" i="29"/>
  <c r="J82" i="29"/>
  <c r="I81" i="29"/>
  <c r="C54" i="29"/>
  <c r="B5" i="29"/>
  <c r="L7" i="29"/>
  <c r="B65" i="29"/>
  <c r="J102" i="29"/>
  <c r="L42" i="29"/>
  <c r="F102" i="29"/>
  <c r="E12" i="29"/>
  <c r="B40" i="29"/>
  <c r="B63" i="29"/>
  <c r="AK60" i="29"/>
  <c r="AK46" i="29"/>
  <c r="AJ28" i="29"/>
  <c r="J52" i="29"/>
  <c r="G93" i="29"/>
  <c r="AJ96" i="29"/>
  <c r="J64" i="29"/>
  <c r="E51" i="29"/>
  <c r="AJ29" i="29"/>
  <c r="F66" i="29"/>
  <c r="AL47" i="29"/>
  <c r="I11" i="29"/>
  <c r="J26" i="29"/>
  <c r="G24" i="29"/>
  <c r="D70" i="29"/>
  <c r="F11" i="29"/>
  <c r="J15" i="29"/>
  <c r="AK76" i="29"/>
  <c r="D75" i="29"/>
  <c r="AM82" i="29"/>
  <c r="AL26" i="29"/>
  <c r="D47" i="29"/>
  <c r="G49" i="29"/>
  <c r="AL27" i="29"/>
  <c r="D17" i="29"/>
  <c r="F42" i="29"/>
  <c r="D86" i="29"/>
  <c r="C83" i="29"/>
  <c r="E41" i="29"/>
  <c r="G84" i="29"/>
  <c r="AL84" i="29"/>
  <c r="B76" i="29"/>
  <c r="E92" i="29"/>
  <c r="I10" i="29"/>
  <c r="AM74" i="29"/>
  <c r="AJ57" i="29"/>
  <c r="C32" i="29"/>
  <c r="I18" i="29"/>
  <c r="I40" i="29"/>
  <c r="C93" i="29"/>
  <c r="I69" i="29"/>
  <c r="G101" i="29"/>
  <c r="E73" i="29"/>
  <c r="K65" i="29"/>
  <c r="AJ33" i="29"/>
  <c r="C44" i="29"/>
  <c r="E90" i="29"/>
  <c r="K54" i="29"/>
  <c r="L83" i="29"/>
  <c r="K83" i="29"/>
  <c r="D65" i="29"/>
  <c r="G85" i="29"/>
  <c r="C48" i="29"/>
  <c r="B82" i="29"/>
  <c r="B79" i="29"/>
  <c r="AM76" i="29"/>
  <c r="D101" i="29"/>
  <c r="B94" i="29"/>
  <c r="AM78" i="29"/>
  <c r="AL71" i="29"/>
  <c r="AM52" i="29"/>
  <c r="K75" i="29"/>
  <c r="J18" i="29"/>
  <c r="AK48" i="29"/>
  <c r="AJ90" i="29"/>
  <c r="K73" i="29"/>
  <c r="AJ13" i="29"/>
  <c r="AK41" i="29"/>
  <c r="AJ17" i="29"/>
  <c r="L94" i="29"/>
  <c r="I72" i="29"/>
  <c r="L63" i="29"/>
  <c r="E43" i="29"/>
  <c r="K79" i="29"/>
  <c r="G28" i="29"/>
  <c r="AJ88" i="29"/>
  <c r="AK29" i="29"/>
  <c r="C14" i="29"/>
  <c r="J38" i="29"/>
  <c r="C41" i="29"/>
  <c r="K47" i="29"/>
  <c r="AJ18" i="29"/>
  <c r="AL12" i="29"/>
  <c r="AK99" i="29"/>
  <c r="K61" i="29"/>
  <c r="I25" i="29"/>
  <c r="L31" i="29"/>
  <c r="L52" i="29"/>
  <c r="J12" i="29"/>
  <c r="AJ35" i="29"/>
  <c r="G13" i="29"/>
  <c r="L87" i="29"/>
  <c r="I55" i="29"/>
  <c r="B77" i="29"/>
  <c r="D89" i="29"/>
  <c r="G48" i="29"/>
  <c r="K97" i="29"/>
  <c r="E80" i="29"/>
  <c r="B59" i="29"/>
  <c r="G83" i="29"/>
  <c r="E101" i="29"/>
  <c r="AJ73" i="29"/>
  <c r="AM102" i="29"/>
  <c r="J98" i="29"/>
  <c r="K28" i="29"/>
  <c r="J104" i="29"/>
  <c r="F77" i="29"/>
  <c r="AK22" i="29"/>
  <c r="K27" i="29"/>
  <c r="AJ59" i="29"/>
  <c r="G92" i="29"/>
  <c r="E81" i="29"/>
  <c r="AL35" i="29"/>
  <c r="J77" i="29"/>
  <c r="AK6" i="29"/>
  <c r="K44" i="29"/>
  <c r="K41" i="29"/>
  <c r="L80" i="29"/>
  <c r="AM48" i="29"/>
  <c r="AK75" i="29"/>
  <c r="C77" i="29"/>
  <c r="B78" i="29"/>
  <c r="L25" i="29"/>
  <c r="AK42" i="29"/>
  <c r="K60" i="29"/>
  <c r="I58" i="29"/>
  <c r="K13" i="29"/>
  <c r="AK38" i="29"/>
  <c r="E22" i="29"/>
  <c r="K50" i="29"/>
  <c r="J28" i="29"/>
  <c r="L92" i="29"/>
  <c r="K12" i="29"/>
  <c r="I63" i="29"/>
  <c r="D64" i="29"/>
  <c r="E62" i="29"/>
  <c r="AM21" i="29"/>
  <c r="L57" i="29"/>
  <c r="AK104" i="29"/>
  <c r="AM28" i="29"/>
  <c r="E58" i="29"/>
  <c r="B33" i="29"/>
  <c r="I36" i="29"/>
  <c r="E49" i="29"/>
  <c r="D62" i="29"/>
  <c r="L90" i="29"/>
  <c r="E36" i="29"/>
  <c r="G25" i="29"/>
  <c r="AJ58" i="29"/>
  <c r="D23" i="29"/>
  <c r="AL66" i="29"/>
  <c r="E46" i="29"/>
  <c r="AM98" i="29"/>
  <c r="L79" i="29"/>
  <c r="K37" i="29"/>
  <c r="F96" i="29"/>
  <c r="J47" i="29"/>
  <c r="C96" i="29"/>
  <c r="I68" i="29"/>
  <c r="D10" i="29"/>
  <c r="I85" i="29"/>
  <c r="J91" i="29"/>
  <c r="G68" i="29"/>
  <c r="G54" i="29"/>
  <c r="AJ39" i="29"/>
  <c r="AM69" i="29"/>
  <c r="E76" i="29"/>
  <c r="AK57" i="29"/>
  <c r="K45" i="29"/>
  <c r="L5" i="29"/>
  <c r="AL103" i="29"/>
  <c r="D32" i="29"/>
  <c r="G100" i="29"/>
  <c r="B96" i="29"/>
  <c r="AL50" i="29"/>
  <c r="J81" i="29"/>
  <c r="AL69" i="29"/>
  <c r="AL98" i="29"/>
  <c r="F104" i="29"/>
  <c r="D66" i="29"/>
  <c r="K58" i="29"/>
  <c r="J94" i="29"/>
  <c r="AL51" i="29"/>
  <c r="G51" i="29"/>
  <c r="C45" i="29"/>
  <c r="F29" i="29"/>
  <c r="B30" i="29"/>
  <c r="D52" i="29"/>
  <c r="B70" i="29"/>
  <c r="D35" i="29"/>
  <c r="G71" i="29"/>
  <c r="B16" i="29"/>
  <c r="D36" i="29"/>
  <c r="D82" i="29"/>
  <c r="E40" i="29"/>
  <c r="E14" i="29"/>
  <c r="E16" i="29"/>
  <c r="E29" i="29"/>
  <c r="B53" i="29"/>
  <c r="F65" i="29"/>
  <c r="L95" i="29"/>
  <c r="F70" i="29"/>
  <c r="D7" i="29"/>
  <c r="B36" i="29"/>
  <c r="J57" i="29"/>
  <c r="AK36" i="29"/>
  <c r="D11" i="29"/>
  <c r="K32" i="29"/>
  <c r="AM11" i="29"/>
  <c r="C38" i="29"/>
  <c r="AJ9" i="29"/>
  <c r="AM8" i="29"/>
  <c r="AJ40" i="29"/>
  <c r="B84" i="29"/>
  <c r="B28" i="29"/>
  <c r="J85" i="29"/>
  <c r="AL37" i="29"/>
  <c r="D22" i="29"/>
  <c r="B62" i="29"/>
  <c r="C74" i="29"/>
  <c r="G58" i="29"/>
  <c r="AL73" i="29"/>
  <c r="E57" i="29"/>
  <c r="C78" i="29"/>
  <c r="F57" i="29"/>
  <c r="C13" i="29"/>
  <c r="D33" i="29"/>
  <c r="C100" i="29"/>
  <c r="AL96" i="29"/>
  <c r="AL93" i="29"/>
  <c r="I75" i="29"/>
  <c r="C37" i="29"/>
  <c r="G17" i="29"/>
  <c r="E53" i="29"/>
  <c r="D16" i="29"/>
  <c r="AL61" i="29"/>
  <c r="G79" i="29"/>
  <c r="G89" i="29"/>
  <c r="F59" i="29"/>
  <c r="G20" i="29"/>
  <c r="D14" i="29"/>
  <c r="D79" i="29"/>
  <c r="B38" i="29"/>
  <c r="G77" i="29"/>
  <c r="C70" i="29"/>
  <c r="G90" i="29"/>
  <c r="AL88" i="29"/>
  <c r="B91" i="29"/>
  <c r="AK73" i="29"/>
  <c r="J93" i="29"/>
  <c r="AJ76" i="29"/>
  <c r="AK16" i="29"/>
  <c r="AJ26" i="29"/>
  <c r="L86" i="29"/>
  <c r="L17" i="29"/>
  <c r="K5" i="29"/>
  <c r="C97" i="29"/>
  <c r="AL56" i="29"/>
  <c r="K33" i="29"/>
  <c r="L29" i="29"/>
  <c r="G40" i="29"/>
  <c r="I26" i="29"/>
  <c r="I92" i="29"/>
  <c r="D76" i="29"/>
  <c r="E55" i="29"/>
  <c r="G18" i="29"/>
  <c r="J39" i="29"/>
  <c r="J19" i="29"/>
  <c r="AK58" i="29"/>
  <c r="I65" i="29"/>
  <c r="D77" i="29"/>
  <c r="L62" i="29"/>
  <c r="D91" i="29"/>
  <c r="K100" i="29"/>
  <c r="E103" i="29"/>
  <c r="E77" i="29"/>
  <c r="AK49" i="29"/>
  <c r="I102" i="29"/>
  <c r="J50" i="29"/>
  <c r="L10" i="29"/>
  <c r="L19" i="29"/>
  <c r="J20" i="29"/>
  <c r="I29" i="29"/>
  <c r="AK91" i="29"/>
  <c r="AK66" i="29"/>
  <c r="K18" i="29"/>
  <c r="E91" i="29"/>
  <c r="C20" i="29"/>
  <c r="F51" i="29"/>
  <c r="J31" i="29"/>
  <c r="AK21" i="29"/>
  <c r="L49" i="29"/>
  <c r="F98" i="29"/>
  <c r="AM60" i="29"/>
  <c r="AJ103" i="29"/>
  <c r="AM83" i="29"/>
  <c r="J67" i="29"/>
  <c r="F63" i="29"/>
  <c r="G96" i="29"/>
  <c r="L102" i="29"/>
  <c r="B64" i="29"/>
  <c r="AL97" i="29"/>
  <c r="AM10" i="29"/>
  <c r="E39" i="29"/>
  <c r="L67" i="29"/>
  <c r="I43" i="29"/>
  <c r="I56" i="29"/>
  <c r="AK55" i="29"/>
  <c r="AM32" i="29"/>
  <c r="D84" i="29"/>
  <c r="AK35" i="29"/>
  <c r="E97" i="29"/>
  <c r="I91" i="29"/>
  <c r="C30" i="29"/>
  <c r="G30" i="29"/>
  <c r="I76" i="29"/>
  <c r="AK17" i="29"/>
  <c r="F73" i="29"/>
  <c r="D55" i="29"/>
  <c r="I95" i="29"/>
  <c r="B54" i="29"/>
  <c r="F19" i="29"/>
  <c r="I5" i="29"/>
  <c r="AK40" i="29"/>
  <c r="AK26" i="29"/>
  <c r="E15" i="29"/>
  <c r="L26" i="29"/>
  <c r="AJ53" i="29"/>
  <c r="AJ101" i="29"/>
  <c r="C55" i="29"/>
  <c r="D9" i="29"/>
  <c r="K74" i="29"/>
  <c r="AM75" i="29"/>
  <c r="G103" i="29"/>
  <c r="B100" i="29"/>
  <c r="G27" i="29"/>
  <c r="E84" i="29"/>
  <c r="D46" i="29"/>
  <c r="AJ80" i="29"/>
  <c r="AJ15" i="29"/>
  <c r="F56" i="29"/>
  <c r="G33" i="29"/>
  <c r="C94" i="29"/>
  <c r="I66" i="29"/>
  <c r="AL24" i="29"/>
  <c r="AM80" i="29"/>
  <c r="AL62" i="29"/>
  <c r="AM29" i="29"/>
  <c r="C104" i="29"/>
  <c r="J7" i="29"/>
  <c r="C73" i="29"/>
  <c r="L77" i="29"/>
  <c r="AM44" i="29"/>
  <c r="E17" i="29"/>
  <c r="E59" i="29"/>
  <c r="AM59" i="29"/>
  <c r="AM27" i="29"/>
  <c r="B95" i="29"/>
  <c r="B55" i="29"/>
  <c r="AM92" i="29"/>
  <c r="AL16" i="29"/>
  <c r="C6" i="29"/>
  <c r="F64" i="29"/>
  <c r="AL43" i="29"/>
  <c r="G44" i="29"/>
  <c r="G34" i="29"/>
  <c r="E11" i="29"/>
  <c r="AL99" i="29"/>
  <c r="B89" i="29"/>
  <c r="J79" i="29"/>
  <c r="I46" i="29"/>
  <c r="G73" i="29"/>
  <c r="AL95" i="29"/>
  <c r="F50" i="29"/>
  <c r="K104" i="29"/>
  <c r="F18" i="29"/>
  <c r="L13" i="29"/>
  <c r="B80" i="29"/>
  <c r="AL64" i="29"/>
  <c r="F15" i="29"/>
  <c r="AL60" i="29"/>
  <c r="L24" i="29"/>
  <c r="AK86" i="29"/>
  <c r="G32" i="29"/>
  <c r="AK100" i="29"/>
  <c r="J46" i="29"/>
  <c r="L58" i="29"/>
  <c r="AM62" i="29"/>
  <c r="E54" i="29"/>
  <c r="E72" i="29"/>
  <c r="AL70" i="29"/>
  <c r="I48" i="29"/>
  <c r="C82" i="29"/>
  <c r="AK13" i="29"/>
  <c r="AM7" i="29"/>
  <c r="D60" i="29"/>
  <c r="E75" i="29"/>
  <c r="F20" i="29"/>
  <c r="I84" i="29"/>
  <c r="AL45" i="29"/>
  <c r="C57" i="29"/>
  <c r="E20" i="29"/>
  <c r="AJ71" i="29"/>
  <c r="AJ55" i="29"/>
  <c r="E28" i="29"/>
  <c r="E82" i="29"/>
  <c r="E63" i="29"/>
  <c r="D37" i="29"/>
  <c r="E34" i="29"/>
  <c r="D59" i="29"/>
  <c r="L71" i="29"/>
  <c r="E69" i="29"/>
  <c r="B31" i="29"/>
  <c r="AM64" i="29"/>
  <c r="AL104" i="29"/>
  <c r="AL28" i="29"/>
  <c r="G31" i="29"/>
  <c r="AM58" i="29"/>
  <c r="J100" i="29"/>
  <c r="AL36" i="29"/>
  <c r="AJ44" i="29"/>
  <c r="B6" i="29"/>
  <c r="I103" i="29"/>
  <c r="D42" i="29"/>
  <c r="D25" i="29"/>
  <c r="AM51" i="29"/>
  <c r="C53" i="29"/>
  <c r="D103" i="29"/>
  <c r="G35" i="29"/>
  <c r="G88" i="29"/>
  <c r="C47" i="29"/>
  <c r="B88" i="29"/>
  <c r="F94" i="29"/>
  <c r="L68" i="29"/>
  <c r="L38" i="29"/>
  <c r="F58" i="29"/>
  <c r="C18" i="29"/>
  <c r="C16" i="29"/>
  <c r="F35" i="29"/>
  <c r="B10" i="29"/>
  <c r="E89" i="29"/>
  <c r="AM45" i="29"/>
  <c r="G104" i="29"/>
  <c r="D96" i="29"/>
  <c r="F9" i="29"/>
  <c r="AL92" i="29"/>
  <c r="F43" i="29"/>
  <c r="E78" i="29"/>
  <c r="B41" i="29"/>
  <c r="AM70" i="29"/>
  <c r="B35" i="29"/>
  <c r="D95" i="29"/>
  <c r="AM36" i="29"/>
  <c r="B45" i="29"/>
  <c r="AL105" i="29"/>
  <c r="D31" i="29"/>
  <c r="AM95" i="29"/>
  <c r="F71" i="29"/>
  <c r="B43" i="29"/>
  <c r="I22" i="29"/>
  <c r="AM18" i="29"/>
  <c r="D80" i="29"/>
  <c r="G56" i="29"/>
  <c r="B37" i="29"/>
  <c r="D21" i="29"/>
  <c r="E48" i="29"/>
  <c r="G91" i="29"/>
  <c r="E65" i="29"/>
  <c r="D100" i="29"/>
  <c r="AM37" i="29"/>
  <c r="I50" i="29"/>
  <c r="AJ84" i="29"/>
  <c r="F36" i="29"/>
  <c r="C66" i="29"/>
  <c r="AK90" i="29"/>
  <c r="AL63" i="29"/>
  <c r="B22" i="29"/>
  <c r="D8" i="29"/>
  <c r="AJ42" i="29"/>
  <c r="AK92" i="29"/>
  <c r="AJ62" i="29"/>
  <c r="AM31" i="29"/>
  <c r="AL21" i="29"/>
  <c r="AL58" i="29"/>
  <c r="F46" i="29"/>
  <c r="E79" i="29"/>
  <c r="F13" i="29"/>
  <c r="AM65" i="29"/>
  <c r="C63" i="29"/>
  <c r="C56" i="29"/>
  <c r="AL81" i="29"/>
  <c r="AM88" i="29"/>
  <c r="F67" i="29"/>
  <c r="B18" i="29"/>
  <c r="G21" i="29"/>
  <c r="E67" i="29"/>
  <c r="E30" i="29"/>
  <c r="AL89" i="29"/>
  <c r="AL55" i="29"/>
  <c r="AK31" i="29"/>
  <c r="I8" i="29"/>
  <c r="K42" i="29"/>
  <c r="C10" i="29"/>
  <c r="F6" i="29"/>
  <c r="AL14" i="29"/>
  <c r="L32" i="29"/>
  <c r="AL23" i="29"/>
  <c r="F38" i="29"/>
  <c r="F47" i="29"/>
  <c r="D56" i="29"/>
  <c r="B81" i="29"/>
  <c r="AM38" i="29"/>
  <c r="D99" i="29"/>
  <c r="B15" i="29"/>
  <c r="AJ85" i="29"/>
  <c r="AL100" i="29"/>
  <c r="AM19" i="29"/>
  <c r="E88" i="29"/>
  <c r="G76" i="29"/>
  <c r="AJ51" i="29"/>
  <c r="AL80" i="29"/>
  <c r="G6" i="29"/>
  <c r="C98" i="29"/>
  <c r="F95" i="29"/>
  <c r="B51" i="29"/>
  <c r="B101" i="29"/>
  <c r="F16" i="29"/>
  <c r="C62" i="29"/>
  <c r="D29" i="29"/>
  <c r="K78" i="29"/>
  <c r="C42" i="29"/>
  <c r="D27" i="29"/>
  <c r="E7" i="29"/>
  <c r="G12" i="29"/>
  <c r="E19" i="29"/>
  <c r="C34" i="29"/>
  <c r="AL49" i="29"/>
  <c r="B104" i="29"/>
  <c r="F100" i="29"/>
  <c r="B47" i="29"/>
  <c r="E33" i="29"/>
  <c r="AK30" i="29"/>
  <c r="C27" i="29"/>
  <c r="F31" i="29"/>
  <c r="G38" i="29"/>
  <c r="AJ75" i="29"/>
  <c r="G9" i="29"/>
  <c r="G74" i="29"/>
  <c r="I88" i="29"/>
  <c r="AM33" i="29"/>
  <c r="K24" i="29"/>
  <c r="E10" i="29"/>
  <c r="B97" i="29"/>
  <c r="J75" i="29"/>
  <c r="AK93" i="29"/>
  <c r="AM47" i="29"/>
  <c r="C71" i="29"/>
  <c r="F89" i="29"/>
  <c r="AM97" i="29"/>
  <c r="F87" i="29"/>
  <c r="AM13" i="29"/>
  <c r="B32" i="29"/>
  <c r="B56" i="29"/>
  <c r="D74" i="29"/>
  <c r="K14" i="29"/>
  <c r="B29" i="29"/>
  <c r="G47" i="29"/>
  <c r="G39" i="29"/>
  <c r="F49" i="29"/>
  <c r="F75" i="29"/>
  <c r="B92" i="29"/>
  <c r="AL9" i="29"/>
  <c r="B60" i="29"/>
  <c r="B75" i="29"/>
  <c r="AL53" i="29"/>
  <c r="L72" i="29"/>
  <c r="F52" i="29"/>
  <c r="E70" i="29"/>
  <c r="AJ50" i="29"/>
  <c r="AK84" i="29"/>
  <c r="AL29" i="29"/>
  <c r="F30" i="29"/>
  <c r="K99" i="29"/>
  <c r="F68" i="29"/>
  <c r="L46" i="29"/>
  <c r="C95" i="29"/>
  <c r="AK28" i="29"/>
  <c r="AJ69" i="29"/>
  <c r="AM30" i="29"/>
  <c r="AM20" i="29"/>
  <c r="G82" i="29"/>
  <c r="J22" i="29"/>
  <c r="G14" i="29"/>
  <c r="AM72" i="29"/>
  <c r="I53" i="29"/>
  <c r="E13" i="29"/>
  <c r="E61" i="29"/>
  <c r="AM43" i="29"/>
  <c r="C11" i="29"/>
  <c r="G86" i="29"/>
  <c r="C103" i="29"/>
  <c r="D18" i="29"/>
  <c r="G10" i="29"/>
  <c r="D73" i="29"/>
  <c r="E60" i="29"/>
  <c r="I100" i="29"/>
  <c r="AM84" i="29"/>
  <c r="C67" i="29"/>
  <c r="AM9" i="29"/>
  <c r="AL15" i="29"/>
  <c r="AM81" i="29"/>
  <c r="C58" i="29"/>
  <c r="E95" i="29"/>
  <c r="J65" i="29"/>
  <c r="AM91" i="29"/>
  <c r="D87" i="29"/>
  <c r="AL40" i="29"/>
  <c r="D19" i="29"/>
  <c r="F76" i="29"/>
  <c r="C5" i="29"/>
  <c r="B27" i="29"/>
  <c r="F55" i="29"/>
  <c r="G23" i="29"/>
  <c r="D69" i="29"/>
  <c r="D61" i="29"/>
  <c r="C101" i="29"/>
  <c r="C85" i="29"/>
  <c r="AM85" i="29"/>
  <c r="B24" i="29"/>
  <c r="AK88" i="29"/>
  <c r="J69" i="29"/>
  <c r="K55" i="29"/>
  <c r="AL90" i="29"/>
  <c r="AL82" i="29"/>
  <c r="AL32" i="29"/>
  <c r="C31" i="29"/>
  <c r="AL41" i="29"/>
  <c r="C65" i="29"/>
  <c r="AK24" i="29"/>
  <c r="AM79" i="29"/>
  <c r="K63" i="29"/>
  <c r="K8" i="29"/>
  <c r="F22" i="29"/>
  <c r="G29" i="29"/>
  <c r="AM34" i="29"/>
  <c r="B103" i="29"/>
  <c r="G97" i="29"/>
  <c r="AK18" i="29"/>
  <c r="AJ81" i="29"/>
  <c r="J89" i="29"/>
  <c r="E56" i="29"/>
  <c r="J62" i="29"/>
  <c r="I33" i="29"/>
  <c r="AL13" i="29"/>
  <c r="I28" i="29"/>
  <c r="D81" i="29"/>
  <c r="E93" i="29"/>
  <c r="D40" i="29"/>
  <c r="E52" i="29"/>
  <c r="F84" i="29"/>
  <c r="AM41" i="29"/>
  <c r="E96" i="29"/>
  <c r="I74" i="29"/>
  <c r="F7" i="29"/>
  <c r="B34" i="29"/>
  <c r="K102" i="29"/>
  <c r="C46" i="29"/>
  <c r="F41" i="29"/>
  <c r="D24" i="29"/>
  <c r="B52" i="29"/>
  <c r="E45" i="29"/>
  <c r="G62" i="29"/>
  <c r="D92" i="29"/>
  <c r="G19" i="29"/>
  <c r="D94" i="29"/>
  <c r="D93" i="29"/>
  <c r="I41" i="29"/>
  <c r="D104" i="29"/>
  <c r="J49" i="29"/>
  <c r="AJ79" i="29"/>
  <c r="C39" i="29"/>
  <c r="G36" i="29"/>
  <c r="G8" i="29"/>
  <c r="C76" i="29"/>
  <c r="C49" i="29"/>
  <c r="B58" i="29"/>
  <c r="F85" i="29"/>
  <c r="AM71" i="29"/>
  <c r="G15" i="29"/>
  <c r="G22" i="29"/>
  <c r="E9" i="29"/>
  <c r="K101" i="29"/>
  <c r="F27" i="29"/>
  <c r="B9" i="29"/>
  <c r="B83" i="29"/>
  <c r="D68" i="29"/>
  <c r="G99" i="29"/>
  <c r="F5" i="29"/>
  <c r="F40" i="29"/>
  <c r="F97" i="29"/>
  <c r="D67" i="29"/>
  <c r="L66" i="29"/>
  <c r="K9" i="29"/>
  <c r="K31" i="29"/>
  <c r="E47" i="29"/>
  <c r="C86" i="29"/>
  <c r="C75" i="29"/>
  <c r="AL19" i="29"/>
  <c r="AM25" i="29"/>
  <c r="AL101" i="29"/>
  <c r="D28" i="29"/>
  <c r="C28" i="29"/>
  <c r="B20" i="29"/>
  <c r="F24" i="29"/>
  <c r="AL25" i="29"/>
  <c r="B98" i="29"/>
  <c r="C40" i="29"/>
  <c r="C87" i="29"/>
  <c r="G37" i="29"/>
  <c r="AL83" i="29"/>
  <c r="B61" i="29"/>
  <c r="AJ30" i="29"/>
  <c r="D44" i="29"/>
  <c r="G57" i="29"/>
  <c r="AM90" i="29"/>
  <c r="AM12" i="29"/>
  <c r="D30" i="29"/>
  <c r="C22" i="29"/>
  <c r="C51" i="29"/>
  <c r="AL42" i="29"/>
  <c r="AL31" i="29"/>
  <c r="F48" i="29"/>
  <c r="AL68" i="29"/>
  <c r="L20" i="29"/>
  <c r="G102" i="29"/>
  <c r="AM87" i="29"/>
  <c r="G5" i="29"/>
  <c r="AL18" i="29"/>
  <c r="C79" i="29"/>
  <c r="E18" i="29"/>
  <c r="AM53" i="29"/>
  <c r="E104" i="29"/>
  <c r="AM67" i="29"/>
  <c r="K71" i="29"/>
  <c r="D5" i="29"/>
  <c r="AM94" i="29"/>
  <c r="F72" i="29"/>
  <c r="L84" i="29"/>
  <c r="E102" i="29"/>
  <c r="C9" i="29"/>
  <c r="F39" i="29"/>
  <c r="D57" i="29"/>
  <c r="G75" i="29"/>
  <c r="C59" i="29"/>
  <c r="C90" i="29"/>
  <c r="D43" i="29"/>
  <c r="AM23" i="29"/>
  <c r="D13" i="29"/>
  <c r="D97" i="29"/>
  <c r="E71" i="29"/>
  <c r="E86" i="29"/>
  <c r="I83" i="29"/>
  <c r="AL10" i="29"/>
  <c r="AL91" i="29"/>
  <c r="F8" i="29"/>
  <c r="G80" i="29"/>
  <c r="B57" i="29"/>
  <c r="C24" i="29"/>
  <c r="G61" i="29"/>
  <c r="G43" i="29"/>
  <c r="G60" i="29"/>
  <c r="C26" i="29"/>
  <c r="AM100" i="29"/>
  <c r="F90" i="29"/>
  <c r="E38" i="29"/>
  <c r="AM104" i="29"/>
  <c r="D88" i="29"/>
  <c r="D39" i="29"/>
  <c r="B8" i="29"/>
  <c r="AK61" i="29"/>
  <c r="C60" i="29"/>
  <c r="C29" i="29"/>
  <c r="C84" i="29"/>
  <c r="L91" i="29"/>
  <c r="G94" i="29"/>
  <c r="D78" i="29"/>
  <c r="F93" i="29"/>
  <c r="B23" i="29"/>
  <c r="K49" i="29"/>
  <c r="F25" i="29"/>
  <c r="AL17" i="29"/>
  <c r="AL65" i="29"/>
  <c r="AM46" i="29"/>
  <c r="AK72" i="29"/>
  <c r="AK98" i="29"/>
  <c r="B17" i="29"/>
  <c r="F14" i="29"/>
  <c r="AM54" i="29"/>
  <c r="G52" i="29"/>
  <c r="B26" i="29"/>
  <c r="F91" i="29"/>
  <c r="D6" i="29"/>
  <c r="D50" i="29"/>
  <c r="AM40" i="29"/>
  <c r="B90" i="29"/>
  <c r="B25" i="29"/>
  <c r="D58" i="29"/>
  <c r="J45" i="29"/>
  <c r="AJ21" i="29"/>
  <c r="L9" i="29"/>
  <c r="F101" i="29"/>
  <c r="B39" i="29"/>
  <c r="AJ7" i="29"/>
  <c r="C7" i="29"/>
  <c r="L98" i="29"/>
  <c r="C68" i="29"/>
  <c r="I73" i="29"/>
  <c r="B46" i="29"/>
  <c r="C52" i="29"/>
  <c r="AL87" i="29"/>
  <c r="C43" i="29"/>
  <c r="B102" i="29"/>
  <c r="E23" i="29"/>
  <c r="F81" i="29"/>
  <c r="AM66" i="29"/>
  <c r="D12" i="29"/>
  <c r="B73" i="29"/>
  <c r="G46" i="29"/>
  <c r="L81" i="29"/>
  <c r="AM39" i="29"/>
  <c r="F44" i="29"/>
  <c r="F12" i="29"/>
  <c r="J51" i="29"/>
  <c r="J84" i="29"/>
  <c r="AL74" i="29"/>
  <c r="AL44" i="29"/>
  <c r="B14" i="29"/>
  <c r="G26" i="29"/>
  <c r="AL39" i="29"/>
  <c r="AM99" i="29"/>
  <c r="E87" i="29"/>
  <c r="G55" i="29"/>
  <c r="AK39" i="29"/>
  <c r="C19" i="29"/>
  <c r="G70" i="29"/>
  <c r="AL57" i="29"/>
  <c r="F54" i="29"/>
  <c r="G45" i="29"/>
  <c r="L11" i="29"/>
  <c r="E66" i="29"/>
  <c r="AM57" i="29"/>
  <c r="G95" i="29"/>
  <c r="C15" i="29"/>
  <c r="AL33" i="29"/>
  <c r="AM42" i="29"/>
  <c r="G11" i="29"/>
  <c r="AM68" i="29"/>
  <c r="F28" i="29"/>
  <c r="D63" i="29"/>
  <c r="L47" i="29"/>
  <c r="E35" i="29"/>
  <c r="AJ27" i="29"/>
  <c r="AM15" i="29"/>
  <c r="D49" i="29"/>
  <c r="I15" i="29"/>
  <c r="I78" i="29"/>
  <c r="I97" i="29"/>
  <c r="G53" i="29"/>
  <c r="C99" i="29"/>
  <c r="C69" i="29"/>
  <c r="AL79" i="29"/>
  <c r="C33" i="29"/>
  <c r="K103" i="29"/>
  <c r="I104" i="29"/>
  <c r="AJ56" i="29"/>
  <c r="C72" i="29"/>
  <c r="G42" i="29"/>
  <c r="F86" i="29"/>
  <c r="D38" i="29"/>
  <c r="B13" i="29"/>
  <c r="L36" i="29"/>
  <c r="E27" i="29"/>
  <c r="B50" i="29"/>
  <c r="E37" i="29"/>
  <c r="AL86" i="29"/>
  <c r="AJ8" i="29"/>
  <c r="F37" i="29"/>
  <c r="K51" i="29"/>
  <c r="AL38" i="29"/>
  <c r="D53" i="29"/>
  <c r="F53" i="29"/>
  <c r="E50" i="29"/>
  <c r="C81" i="29"/>
  <c r="AM96" i="29"/>
  <c r="AK11" i="29"/>
  <c r="C35" i="29"/>
  <c r="G7" i="29"/>
  <c r="C64" i="29"/>
  <c r="AM77" i="29"/>
  <c r="AL67" i="29"/>
  <c r="D26" i="29"/>
  <c r="AM105" i="29"/>
  <c r="AK79" i="29"/>
  <c r="F10" i="29"/>
  <c r="J61" i="29"/>
  <c r="D54" i="29"/>
  <c r="G69" i="29"/>
  <c r="G67" i="29"/>
  <c r="AL8" i="29"/>
  <c r="K88" i="29"/>
  <c r="C88" i="29"/>
  <c r="AK87" i="29"/>
  <c r="M104" i="29" l="1"/>
  <c r="H104" i="29" s="1"/>
  <c r="M97" i="29"/>
  <c r="H97" i="29" s="1"/>
  <c r="M78" i="29"/>
  <c r="H78" i="29" s="1"/>
  <c r="M15" i="29"/>
  <c r="H15" i="29" s="1"/>
  <c r="M73" i="29"/>
  <c r="H73" i="29" s="1"/>
  <c r="M83" i="29"/>
  <c r="H83" i="29" s="1"/>
  <c r="M41" i="29"/>
  <c r="H41" i="29" s="1"/>
  <c r="M74" i="29"/>
  <c r="H74" i="29" s="1"/>
  <c r="M28" i="29"/>
  <c r="H28" i="29" s="1"/>
  <c r="M33" i="29"/>
  <c r="H33" i="29" s="1"/>
  <c r="M100" i="29"/>
  <c r="H100" i="29" s="1"/>
  <c r="M53" i="29"/>
  <c r="H53" i="29" s="1"/>
  <c r="M88" i="29"/>
  <c r="H88" i="29" s="1"/>
  <c r="M8" i="29"/>
  <c r="H8" i="29" s="1"/>
  <c r="M50" i="29"/>
  <c r="H50" i="29" s="1"/>
  <c r="M22" i="29"/>
  <c r="H22" i="29" s="1"/>
  <c r="M103" i="29"/>
  <c r="H103" i="29" s="1"/>
  <c r="M84" i="29"/>
  <c r="H84" i="29" s="1"/>
  <c r="M48" i="29"/>
  <c r="H48" i="29" s="1"/>
  <c r="M46" i="29"/>
  <c r="H46" i="29" s="1"/>
  <c r="M66" i="29"/>
  <c r="H66" i="29" s="1"/>
  <c r="M5" i="29"/>
  <c r="B5" i="31"/>
  <c r="M95" i="29"/>
  <c r="H95" i="29" s="1"/>
  <c r="M76" i="29"/>
  <c r="H76" i="29" s="1"/>
  <c r="M91" i="29"/>
  <c r="H91" i="29" s="1"/>
  <c r="M56" i="29"/>
  <c r="H56" i="29" s="1"/>
  <c r="M43" i="29"/>
  <c r="H43" i="29" s="1"/>
  <c r="M29" i="29"/>
  <c r="H29" i="29" s="1"/>
  <c r="M102" i="29"/>
  <c r="H102" i="29" s="1"/>
  <c r="M65" i="29"/>
  <c r="H65" i="29" s="1"/>
  <c r="M92" i="29"/>
  <c r="H92" i="29" s="1"/>
  <c r="M26" i="29"/>
  <c r="H26" i="29" s="1"/>
  <c r="B7" i="31"/>
  <c r="M75" i="29"/>
  <c r="H75" i="29" s="1"/>
  <c r="B8" i="31"/>
  <c r="M85" i="29"/>
  <c r="H85" i="29" s="1"/>
  <c r="M68" i="29"/>
  <c r="H68" i="29" s="1"/>
  <c r="M36" i="29"/>
  <c r="H36" i="29" s="1"/>
  <c r="M63" i="29"/>
  <c r="H63" i="29" s="1"/>
  <c r="M58" i="29"/>
  <c r="H58" i="29" s="1"/>
  <c r="M55" i="29"/>
  <c r="H55" i="29" s="1"/>
  <c r="M25" i="29"/>
  <c r="H25" i="29" s="1"/>
  <c r="M72" i="29"/>
  <c r="H72" i="29" s="1"/>
  <c r="M69" i="29"/>
  <c r="H69" i="29" s="1"/>
  <c r="M40" i="29"/>
  <c r="H40" i="29" s="1"/>
  <c r="M18" i="29"/>
  <c r="H18" i="29" s="1"/>
  <c r="M10" i="29"/>
  <c r="H10" i="29" s="1"/>
  <c r="M11" i="29"/>
  <c r="H11" i="29" s="1"/>
  <c r="M81" i="29"/>
  <c r="H81" i="29" s="1"/>
  <c r="M101" i="29"/>
  <c r="H101" i="29" s="1"/>
  <c r="M20" i="29"/>
  <c r="H20" i="29" s="1"/>
  <c r="M87" i="29"/>
  <c r="H87" i="29" s="1"/>
  <c r="M16" i="29"/>
  <c r="H16" i="29" s="1"/>
  <c r="M79" i="29"/>
  <c r="H79" i="29" s="1"/>
  <c r="M38" i="29"/>
  <c r="H38" i="29" s="1"/>
  <c r="M35" i="29"/>
  <c r="H35" i="29" s="1"/>
  <c r="M96" i="29"/>
  <c r="H96" i="29" s="1"/>
  <c r="M17" i="29"/>
  <c r="H17" i="29" s="1"/>
  <c r="M7" i="29"/>
  <c r="H7" i="29" s="1"/>
  <c r="M98" i="29"/>
  <c r="H98" i="29" s="1"/>
  <c r="AV21" i="20"/>
  <c r="M39" i="29"/>
  <c r="H39" i="29" s="1"/>
  <c r="M44" i="29"/>
  <c r="H44" i="29" s="1"/>
  <c r="M82" i="29"/>
  <c r="H82" i="29" s="1"/>
  <c r="M89" i="29"/>
  <c r="H89" i="29" s="1"/>
  <c r="M32" i="29"/>
  <c r="H32" i="29" s="1"/>
  <c r="M86" i="29"/>
  <c r="H86" i="29" s="1"/>
  <c r="M60" i="29"/>
  <c r="H60" i="29" s="1"/>
  <c r="M59" i="29"/>
  <c r="H59" i="29" s="1"/>
  <c r="M52" i="29"/>
  <c r="H52" i="29" s="1"/>
  <c r="M71" i="29"/>
  <c r="H71" i="29" s="1"/>
  <c r="M57" i="29"/>
  <c r="H57" i="29" s="1"/>
  <c r="M93" i="29"/>
  <c r="H93" i="29" s="1"/>
  <c r="BB21" i="20"/>
  <c r="M49" i="29"/>
  <c r="H49" i="29" s="1"/>
  <c r="M54" i="29"/>
  <c r="H54" i="29" s="1"/>
  <c r="M6" i="29"/>
  <c r="H6" i="29" s="1"/>
  <c r="B6" i="31"/>
  <c r="M24" i="29"/>
  <c r="H24" i="29" s="1"/>
  <c r="M14" i="29"/>
  <c r="H14" i="29" s="1"/>
  <c r="M47" i="29"/>
  <c r="H47" i="29" s="1"/>
  <c r="M19" i="29"/>
  <c r="H19" i="29" s="1"/>
  <c r="M13" i="29"/>
  <c r="H13" i="29" s="1"/>
  <c r="M51" i="29"/>
  <c r="H51" i="29" s="1"/>
  <c r="M23" i="29"/>
  <c r="H23" i="29" s="1"/>
  <c r="M42" i="29"/>
  <c r="H42" i="29" s="1"/>
  <c r="M12" i="29"/>
  <c r="H12" i="29" s="1"/>
  <c r="M27" i="29"/>
  <c r="H27" i="29" s="1"/>
  <c r="M67" i="29"/>
  <c r="H67" i="29" s="1"/>
  <c r="M61" i="29"/>
  <c r="H61" i="29" s="1"/>
  <c r="M70" i="29"/>
  <c r="H70" i="29" s="1"/>
  <c r="M45" i="29"/>
  <c r="H45" i="29" s="1"/>
  <c r="M37" i="29"/>
  <c r="H37" i="29" s="1"/>
  <c r="M90" i="29"/>
  <c r="H90" i="29" s="1"/>
  <c r="M34" i="29"/>
  <c r="H34" i="29" s="1"/>
  <c r="M21" i="29"/>
  <c r="H21" i="29" s="1"/>
  <c r="M31" i="29"/>
  <c r="H31" i="29" s="1"/>
  <c r="M77" i="29"/>
  <c r="H77" i="29" s="1"/>
  <c r="M64" i="29"/>
  <c r="H64" i="29" s="1"/>
  <c r="M80" i="29"/>
  <c r="H80" i="29" s="1"/>
  <c r="M62" i="29"/>
  <c r="H62" i="29" s="1"/>
  <c r="M9" i="29"/>
  <c r="H9" i="29" s="1"/>
  <c r="M30" i="29"/>
  <c r="H30" i="29" s="1"/>
  <c r="M99" i="29"/>
  <c r="H99" i="29" s="1"/>
  <c r="M94" i="29"/>
  <c r="H94" i="29" s="1"/>
  <c r="B9" i="31" l="1"/>
  <c r="BH21" i="20"/>
  <c r="AP18" i="20" s="1"/>
  <c r="H5" i="29"/>
  <c r="P5" i="29"/>
</calcChain>
</file>

<file path=xl/comments1.xml><?xml version="1.0" encoding="utf-8"?>
<comments xmlns="http://schemas.openxmlformats.org/spreadsheetml/2006/main">
  <authors>
    <author>厚生労働省ネットワークシステム</author>
  </authors>
  <commentList>
    <comment ref="AN18" authorId="0" shapeId="0">
      <text>
        <r>
          <rPr>
            <b/>
            <sz val="9"/>
            <color indexed="81"/>
            <rFont val="MS P ゴシック"/>
            <family val="3"/>
            <charset val="128"/>
          </rPr>
          <t xml:space="preserve">慰労金の受給実績者数:
</t>
        </r>
        <r>
          <rPr>
            <sz val="9"/>
            <color indexed="81"/>
            <rFont val="MS P ゴシック"/>
            <family val="3"/>
            <charset val="128"/>
          </rPr>
          <t>慰労金の受給者として職員表に記載された人数と、個票の「慰労金の区分・人数」に記載された人数の合計が一致しない場合は、上記のチェック欄に「！」と表示されます。重複や記載誤りがないか確認して下さい。</t>
        </r>
      </text>
    </comment>
  </commentList>
</comments>
</file>

<file path=xl/comments2.xml><?xml version="1.0" encoding="utf-8"?>
<comments xmlns="http://schemas.openxmlformats.org/spreadsheetml/2006/main">
  <authors>
    <author>宮城県</author>
    <author>厚生労働省ネットワークシステム</author>
  </authors>
  <commentList>
    <comment ref="AV1" authorId="0" shapeId="0">
      <text>
        <r>
          <rPr>
            <b/>
            <sz val="9"/>
            <color indexed="81"/>
            <rFont val="MS P ゴシック"/>
            <family val="3"/>
            <charset val="128"/>
          </rPr>
          <t>「介護保険事業所番号」:</t>
        </r>
        <r>
          <rPr>
            <sz val="9"/>
            <color indexed="81"/>
            <rFont val="MS P ゴシック"/>
            <family val="3"/>
            <charset val="128"/>
          </rPr>
          <t>サービス付き高齢者向け住宅など介護事業所番号をお持ちでない事業所は「9999999999」と入力してください。</t>
        </r>
      </text>
    </comment>
    <comment ref="AV8" authorId="1" shapeId="0">
      <text>
        <r>
          <rPr>
            <b/>
            <sz val="9"/>
            <color indexed="81"/>
            <rFont val="MS P ゴシック"/>
            <family val="3"/>
            <charset val="128"/>
          </rPr>
          <t>「定員」</t>
        </r>
        <r>
          <rPr>
            <sz val="9"/>
            <color indexed="81"/>
            <rFont val="MS P ゴシック"/>
            <family val="3"/>
            <charset val="128"/>
          </rPr>
          <t>：入所系サービス</t>
        </r>
        <r>
          <rPr>
            <b/>
            <sz val="9"/>
            <color indexed="81"/>
            <rFont val="MS P ゴシック"/>
            <family val="3"/>
            <charset val="128"/>
          </rPr>
          <t>以外</t>
        </r>
        <r>
          <rPr>
            <sz val="9"/>
            <color indexed="81"/>
            <rFont val="MS P ゴシック"/>
            <family val="3"/>
            <charset val="128"/>
          </rPr>
          <t>は入力不要です。</t>
        </r>
      </text>
    </comment>
    <comment ref="AV19" authorId="1" shapeId="0">
      <text>
        <r>
          <rPr>
            <b/>
            <sz val="9"/>
            <color indexed="81"/>
            <rFont val="MS P ゴシック"/>
            <family val="3"/>
            <charset val="128"/>
          </rPr>
          <t xml:space="preserve">「慰労金の区分・人数」：
</t>
        </r>
        <r>
          <rPr>
            <sz val="9"/>
            <color indexed="81"/>
            <rFont val="MS P ゴシック"/>
            <family val="3"/>
            <charset val="128"/>
          </rPr>
          <t xml:space="preserve">介護慰労金受給職員表の記入情報（事業所番号別、慰労金の額別の人数）と一致するようにして下さい。
</t>
        </r>
        <r>
          <rPr>
            <b/>
            <sz val="9"/>
            <color indexed="81"/>
            <rFont val="MS P ゴシック"/>
            <family val="3"/>
            <charset val="128"/>
          </rPr>
          <t>「振込手数料」：</t>
        </r>
        <r>
          <rPr>
            <sz val="9"/>
            <color indexed="81"/>
            <rFont val="MS P ゴシック"/>
            <family val="3"/>
            <charset val="128"/>
          </rPr>
          <t xml:space="preserve">
職員に慰労金を銀行振込等により支給した際の振込手数料を</t>
        </r>
        <r>
          <rPr>
            <b/>
            <u/>
            <sz val="9"/>
            <color indexed="81"/>
            <rFont val="MS P ゴシック"/>
            <family val="3"/>
            <charset val="128"/>
          </rPr>
          <t>千円未満切り捨てで</t>
        </r>
        <r>
          <rPr>
            <sz val="9"/>
            <color indexed="81"/>
            <rFont val="MS P ゴシック"/>
            <family val="3"/>
            <charset val="128"/>
          </rPr>
          <t>入力して下さい。</t>
        </r>
      </text>
    </comment>
    <comment ref="AV22" authorId="1" shapeId="0">
      <text>
        <r>
          <rPr>
            <b/>
            <sz val="9"/>
            <color indexed="81"/>
            <rFont val="MS P ゴシック"/>
            <family val="3"/>
            <charset val="128"/>
          </rPr>
          <t xml:space="preserve">「補助上限額」：
</t>
        </r>
        <r>
          <rPr>
            <sz val="9"/>
            <color indexed="81"/>
            <rFont val="MS P ゴシック"/>
            <family val="3"/>
            <charset val="128"/>
          </rPr>
          <t xml:space="preserve">提供サービス及び定員をもとに自動算出されます。
</t>
        </r>
        <r>
          <rPr>
            <b/>
            <sz val="9"/>
            <color indexed="81"/>
            <rFont val="MS P ゴシック"/>
            <family val="3"/>
            <charset val="128"/>
          </rPr>
          <t xml:space="preserve">「実績額」：
</t>
        </r>
        <r>
          <rPr>
            <sz val="9"/>
            <color indexed="81"/>
            <rFont val="MS P ゴシック"/>
            <family val="3"/>
            <charset val="128"/>
          </rPr>
          <t>感染拡大防止対策や介護サービスの提供体制の確保のための経費として実際に要した額とその内容を</t>
        </r>
        <r>
          <rPr>
            <b/>
            <u/>
            <sz val="9"/>
            <color indexed="81"/>
            <rFont val="MS P ゴシック"/>
            <family val="3"/>
            <charset val="128"/>
          </rPr>
          <t>左の表に入力</t>
        </r>
        <r>
          <rPr>
            <sz val="9"/>
            <color indexed="81"/>
            <rFont val="MS P ゴシック"/>
            <family val="3"/>
            <charset val="128"/>
          </rPr>
          <t xml:space="preserve">してください。
</t>
        </r>
      </text>
    </comment>
    <comment ref="AV31" authorId="1"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スペースの関係上、入力しきれない場合は、別紙で表にまとめるなどしてください。</t>
        </r>
      </text>
    </comment>
    <comment ref="AV37" authorId="1" shapeId="0">
      <text>
        <r>
          <rPr>
            <b/>
            <sz val="9"/>
            <color indexed="81"/>
            <rFont val="MS P ゴシック"/>
            <family val="3"/>
            <charset val="128"/>
          </rPr>
          <t xml:space="preserve">「実績額③」：
</t>
        </r>
        <r>
          <rPr>
            <sz val="9"/>
            <color indexed="81"/>
            <rFont val="MS P ゴシック"/>
            <family val="3"/>
            <charset val="128"/>
          </rPr>
          <t>本事業は補助単価が百円単位のため、本事業分では千円未満切り捨ての端数処理を行いません。</t>
        </r>
      </text>
    </comment>
  </commentList>
</comments>
</file>

<file path=xl/comments3.xml><?xml version="1.0" encoding="utf-8"?>
<comments xmlns="http://schemas.openxmlformats.org/spreadsheetml/2006/main">
  <authors>
    <author>宮城県</author>
    <author>厚生労働省ネットワークシステム</author>
  </authors>
  <commentList>
    <comment ref="D4" authorId="0" shapeId="0">
      <text>
        <r>
          <rPr>
            <sz val="7"/>
            <color indexed="81"/>
            <rFont val="MS P ゴシック"/>
            <family val="3"/>
            <charset val="128"/>
          </rPr>
          <t>生年月日は，「19○○年○月○日」の場合，
19○○/○/○と入力してください。
「/」のかわりに「.」などは入力しないでください。</t>
        </r>
      </text>
    </comment>
    <comment ref="W5" authorId="1" shapeId="0">
      <text>
        <r>
          <rPr>
            <b/>
            <sz val="9"/>
            <color indexed="81"/>
            <rFont val="MS P ゴシック"/>
            <family val="3"/>
            <charset val="128"/>
          </rPr>
          <t xml:space="preserve">「介護慰労金受給職員表」（全体）：
</t>
        </r>
        <r>
          <rPr>
            <sz val="9"/>
            <color indexed="81"/>
            <rFont val="MS P ゴシック"/>
            <family val="3"/>
            <charset val="128"/>
          </rPr>
          <t>本表は法人単位で作成して下さい。
法人一括申請を行わずに事業所ごとに申請する場合も同様の取扱いとします。（本表の記載内容は、同一法人であれば同一となります。）</t>
        </r>
      </text>
    </comment>
    <comment ref="W6" authorId="1" shapeId="0">
      <text>
        <r>
          <rPr>
            <b/>
            <sz val="9"/>
            <color indexed="81"/>
            <rFont val="MS P ゴシック"/>
            <family val="3"/>
            <charset val="128"/>
          </rPr>
          <t xml:space="preserve">「氏名（漢字、カナ）」：
</t>
        </r>
        <r>
          <rPr>
            <sz val="9"/>
            <color indexed="81"/>
            <rFont val="MS P ゴシック"/>
            <family val="3"/>
            <charset val="128"/>
          </rPr>
          <t>姓と名の間はスペースを空けないで下さい。</t>
        </r>
      </text>
    </comment>
    <comment ref="W8" authorId="1" shapeId="0">
      <text>
        <r>
          <rPr>
            <b/>
            <sz val="9"/>
            <color indexed="81"/>
            <rFont val="MS P ゴシック"/>
            <family val="3"/>
            <charset val="128"/>
          </rPr>
          <t xml:space="preserve">「主たる勤務先」：
</t>
        </r>
        <r>
          <rPr>
            <sz val="9"/>
            <color indexed="81"/>
            <rFont val="MS P ゴシック"/>
            <family val="3"/>
            <charset val="128"/>
          </rPr>
          <t>慰労金は、本欄に記入された事業所に振り込まれ、当該事業所から支給されます。</t>
        </r>
      </text>
    </comment>
    <comment ref="W12" authorId="1" shapeId="0">
      <text>
        <r>
          <rPr>
            <b/>
            <sz val="9"/>
            <color indexed="81"/>
            <rFont val="MS P ゴシック"/>
            <family val="3"/>
            <charset val="128"/>
          </rPr>
          <t xml:space="preserve">「分類（施設区分、対応区分）」、「慰労金の額」：
</t>
        </r>
        <r>
          <rPr>
            <sz val="9"/>
            <color indexed="81"/>
            <rFont val="MS P ゴシック"/>
            <family val="3"/>
            <charset val="128"/>
          </rPr>
          <t>分類欄は各事業所において入力（プルダウンから選択）して下さい。
選択結果に応じて、当該職員の慰労金の額が自動算出されます。</t>
        </r>
      </text>
    </comment>
    <comment ref="W15" authorId="1" shapeId="0">
      <text>
        <r>
          <rPr>
            <b/>
            <sz val="9"/>
            <color indexed="81"/>
            <rFont val="MS P ゴシック"/>
            <family val="3"/>
            <charset val="128"/>
          </rPr>
          <t xml:space="preserve">「確認事項」：
</t>
        </r>
        <r>
          <rPr>
            <sz val="9"/>
            <color indexed="81"/>
            <rFont val="MS P ゴシック"/>
            <family val="3"/>
            <charset val="128"/>
          </rPr>
          <t xml:space="preserve">慰労金の受給は、医療機関や障害施設等に勤務する者への慰労金を含めて、１人につき１回限り受給できます。二重申請を防ぐため、法人本部において本欄の確認をお願いします。
</t>
        </r>
        <r>
          <rPr>
            <b/>
            <sz val="9"/>
            <color indexed="81"/>
            <rFont val="MS P ゴシック"/>
            <family val="3"/>
            <charset val="128"/>
          </rPr>
          <t>「委任状の有無」：</t>
        </r>
        <r>
          <rPr>
            <sz val="9"/>
            <color indexed="81"/>
            <rFont val="MS P ゴシック"/>
            <family val="3"/>
            <charset val="128"/>
          </rPr>
          <t xml:space="preserve">
事業所を通じて慰労金を受給する場合には、当該職員は、当該法人に対して代理受領委任状の提出が必要です。委任状を取得した上で「あり」を選択して下さい。「なし」の場合は給付されません。
</t>
        </r>
        <r>
          <rPr>
            <b/>
            <sz val="9"/>
            <color indexed="81"/>
            <rFont val="MS P ゴシック"/>
            <family val="3"/>
            <charset val="128"/>
          </rPr>
          <t>「他法人での慰労金の申請の有無」：</t>
        </r>
        <r>
          <rPr>
            <sz val="9"/>
            <color indexed="81"/>
            <rFont val="MS P ゴシック"/>
            <family val="3"/>
            <charset val="128"/>
          </rPr>
          <t xml:space="preserve">
職員への聞き取りや委任状の内容を踏まえ、他の法人で慰労金の申請がなことを確認した上で、「なし」を選択して下さい。「あり」の場合は給付されません。
</t>
        </r>
        <r>
          <rPr>
            <b/>
            <sz val="9"/>
            <color indexed="81"/>
            <rFont val="MS P ゴシック"/>
            <family val="3"/>
            <charset val="128"/>
          </rPr>
          <t>「重複申請者確認用」：</t>
        </r>
        <r>
          <rPr>
            <sz val="9"/>
            <color indexed="81"/>
            <rFont val="MS P ゴシック"/>
            <family val="3"/>
            <charset val="128"/>
          </rPr>
          <t xml:space="preserve">
氏名(漢字､カナ)及び生年月日が同一の職員が複数いる場合には、本欄に「可」が表示されません。</t>
        </r>
      </text>
    </comment>
    <comment ref="W32" authorId="1" shapeId="0">
      <text>
        <r>
          <rPr>
            <b/>
            <sz val="9"/>
            <color indexed="81"/>
            <rFont val="MS P ゴシック"/>
            <family val="3"/>
            <charset val="128"/>
          </rPr>
          <t xml:space="preserve">「支払実績」：
</t>
        </r>
        <r>
          <rPr>
            <sz val="9"/>
            <color indexed="81"/>
            <rFont val="MS P ゴシック"/>
            <family val="3"/>
            <charset val="128"/>
          </rPr>
          <t>事業所が職員に対して、実際に慰労金を支給した日付及び支払金額を記入して下さい。</t>
        </r>
      </text>
    </comment>
  </commentList>
</comments>
</file>

<file path=xl/comments4.xml><?xml version="1.0" encoding="utf-8"?>
<comments xmlns="http://schemas.openxmlformats.org/spreadsheetml/2006/main">
  <authors>
    <author>厚生労働省ネットワークシステム</author>
  </authors>
  <commentList>
    <comment ref="M1" authorId="0" shapeId="0">
      <text>
        <r>
          <rPr>
            <b/>
            <sz val="9"/>
            <color indexed="81"/>
            <rFont val="MS P ゴシック"/>
            <family val="3"/>
            <charset val="128"/>
          </rPr>
          <t>事業所・施設別実績報告額一覧(全般):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
本表の事業所数と個票の枚数が一致しない場合、下記に「！」が表示されます。
個票のシート名に誤りがないか確認して下さい。</t>
        </r>
      </text>
    </comment>
  </commentList>
</comments>
</file>

<file path=xl/sharedStrings.xml><?xml version="1.0" encoding="utf-8"?>
<sst xmlns="http://schemas.openxmlformats.org/spreadsheetml/2006/main" count="386" uniqueCount="273">
  <si>
    <t>日</t>
    <rPh sb="0" eb="1">
      <t>ニチ</t>
    </rPh>
    <phoneticPr fontId="4"/>
  </si>
  <si>
    <t>月</t>
    <rPh sb="0" eb="1">
      <t>ゲツ</t>
    </rPh>
    <phoneticPr fontId="4"/>
  </si>
  <si>
    <t>年</t>
    <rPh sb="0" eb="1">
      <t>ネン</t>
    </rPh>
    <phoneticPr fontId="4"/>
  </si>
  <si>
    <t>認知症対応型通所介護事業所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</si>
  <si>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</si>
  <si>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</si>
  <si>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</si>
  <si>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</si>
  <si>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</si>
  <si>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</si>
  <si>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</si>
  <si>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</si>
  <si>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</si>
  <si>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</si>
  <si>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</si>
  <si>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</si>
  <si>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事業所・施設の名称</t>
    <rPh sb="0" eb="3">
      <t>ジギョウショ</t>
    </rPh>
    <rPh sb="4" eb="6">
      <t>シセツ</t>
    </rPh>
    <rPh sb="7" eb="9">
      <t>メイショウ</t>
    </rPh>
    <phoneticPr fontId="4"/>
  </si>
  <si>
    <t>事業区分</t>
    <rPh sb="0" eb="2">
      <t>ジギョウ</t>
    </rPh>
    <rPh sb="2" eb="4">
      <t>クブン</t>
    </rPh>
    <phoneticPr fontId="4"/>
  </si>
  <si>
    <t>用途・品目・数量等</t>
    <rPh sb="0" eb="2">
      <t>ヨウト</t>
    </rPh>
    <rPh sb="3" eb="5">
      <t>ヒンモク</t>
    </rPh>
    <rPh sb="6" eb="8">
      <t>スウリョウ</t>
    </rPh>
    <rPh sb="8" eb="9">
      <t>トウ</t>
    </rPh>
    <phoneticPr fontId="4"/>
  </si>
  <si>
    <t>短期入所生活介護事業所</t>
  </si>
  <si>
    <t>通所介護事業所（通常規模型）</t>
    <rPh sb="0" eb="2">
      <t>ツウショ</t>
    </rPh>
    <rPh sb="2" eb="4">
      <t>カイゴ</t>
    </rPh>
    <rPh sb="4" eb="7">
      <t>ジギョウショ</t>
    </rPh>
    <phoneticPr fontId="4"/>
  </si>
  <si>
    <t>通所介護事業所（大規模型（Ⅰ））</t>
    <rPh sb="0" eb="2">
      <t>ツウショ</t>
    </rPh>
    <rPh sb="2" eb="4">
      <t>カイゴ</t>
    </rPh>
    <rPh sb="4" eb="7">
      <t>ジギョウショ</t>
    </rPh>
    <phoneticPr fontId="4"/>
  </si>
  <si>
    <t>通所介護事業所（大規模型（Ⅱ））</t>
    <rPh sb="0" eb="2">
      <t>ツウショ</t>
    </rPh>
    <rPh sb="2" eb="4">
      <t>カイゴ</t>
    </rPh>
    <rPh sb="4" eb="7">
      <t>ジギョウショ</t>
    </rPh>
    <phoneticPr fontId="4"/>
  </si>
  <si>
    <t>通所リハビリテーション事業所（通常規模型）</t>
    <phoneticPr fontId="4"/>
  </si>
  <si>
    <t>通所リハビリテーション事業所（大規模型（Ⅰ））</t>
    <phoneticPr fontId="4"/>
  </si>
  <si>
    <t>通所リハビリテーション事業所（大規模型（Ⅱ））</t>
    <phoneticPr fontId="4"/>
  </si>
  <si>
    <t>養護老人ホーム（定員30人以上）</t>
    <rPh sb="0" eb="2">
      <t>ヨウゴ</t>
    </rPh>
    <rPh sb="2" eb="4">
      <t>ロウジン</t>
    </rPh>
    <rPh sb="8" eb="10">
      <t>テイイン</t>
    </rPh>
    <rPh sb="12" eb="15">
      <t>ニンイジョウ</t>
    </rPh>
    <phoneticPr fontId="4"/>
  </si>
  <si>
    <t>養護老人ホーム（定員29人以下）</t>
    <rPh sb="0" eb="2">
      <t>ヨウゴ</t>
    </rPh>
    <rPh sb="2" eb="4">
      <t>ロウジン</t>
    </rPh>
    <rPh sb="8" eb="10">
      <t>テイイン</t>
    </rPh>
    <rPh sb="12" eb="13">
      <t>ニン</t>
    </rPh>
    <rPh sb="13" eb="15">
      <t>イカ</t>
    </rPh>
    <phoneticPr fontId="4"/>
  </si>
  <si>
    <t>軽費老人ホーム（定員30人以上）</t>
    <rPh sb="0" eb="2">
      <t>ケイヒ</t>
    </rPh>
    <rPh sb="2" eb="4">
      <t>ロウジン</t>
    </rPh>
    <rPh sb="8" eb="10">
      <t>テイイン</t>
    </rPh>
    <rPh sb="12" eb="15">
      <t>ニンイジョウ</t>
    </rPh>
    <phoneticPr fontId="4"/>
  </si>
  <si>
    <t>軽費老人ホーム（定員29人以下）</t>
    <rPh sb="0" eb="2">
      <t>ケイヒ</t>
    </rPh>
    <rPh sb="2" eb="4">
      <t>ロウジン</t>
    </rPh>
    <rPh sb="8" eb="10">
      <t>テイイン</t>
    </rPh>
    <rPh sb="12" eb="15">
      <t>ニンイカ</t>
    </rPh>
    <phoneticPr fontId="4"/>
  </si>
  <si>
    <t>有料老人ホーム（定員30人以上）</t>
    <rPh sb="0" eb="2">
      <t>ユウリョウ</t>
    </rPh>
    <rPh sb="2" eb="4">
      <t>ロウジン</t>
    </rPh>
    <rPh sb="8" eb="10">
      <t>テイイン</t>
    </rPh>
    <rPh sb="12" eb="15">
      <t>ニンイジョウ</t>
    </rPh>
    <phoneticPr fontId="4"/>
  </si>
  <si>
    <t>有料老人ホーム（定員29人以下）</t>
    <rPh sb="0" eb="2">
      <t>ユウリョウ</t>
    </rPh>
    <rPh sb="2" eb="4">
      <t>ロウジン</t>
    </rPh>
    <rPh sb="8" eb="10">
      <t>テイイン</t>
    </rPh>
    <rPh sb="12" eb="13">
      <t>ニン</t>
    </rPh>
    <rPh sb="13" eb="15">
      <t>イカ</t>
    </rPh>
    <phoneticPr fontId="4"/>
  </si>
  <si>
    <t>サービス付き高齢者向け住宅（定員30人以上）</t>
    <rPh sb="4" eb="5">
      <t>ツ</t>
    </rPh>
    <rPh sb="6" eb="9">
      <t>コウレイシャ</t>
    </rPh>
    <rPh sb="9" eb="10">
      <t>ム</t>
    </rPh>
    <rPh sb="11" eb="13">
      <t>ジュウタク</t>
    </rPh>
    <rPh sb="14" eb="16">
      <t>テイイン</t>
    </rPh>
    <rPh sb="18" eb="21">
      <t>ニンイジョウ</t>
    </rPh>
    <phoneticPr fontId="4"/>
  </si>
  <si>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4"/>
  </si>
  <si>
    <t>千円</t>
    <rPh sb="0" eb="2">
      <t>センエン</t>
    </rPh>
    <phoneticPr fontId="4"/>
  </si>
  <si>
    <t>地域密着型通所介護事業所(療養通所介護事業所を含む)</t>
    <rPh sb="13" eb="15">
      <t>リョウヨウ</t>
    </rPh>
    <rPh sb="15" eb="17">
      <t>ツウショ</t>
    </rPh>
    <rPh sb="17" eb="19">
      <t>カイゴ</t>
    </rPh>
    <rPh sb="19" eb="22">
      <t>ジギョウショ</t>
    </rPh>
    <rPh sb="23" eb="24">
      <t>フク</t>
    </rPh>
    <phoneticPr fontId="4"/>
  </si>
  <si>
    <t>介護保険事業所番号</t>
    <rPh sb="0" eb="2">
      <t>カイゴ</t>
    </rPh>
    <rPh sb="2" eb="4">
      <t>ホケン</t>
    </rPh>
    <rPh sb="4" eb="7">
      <t>ジギョウショ</t>
    </rPh>
    <rPh sb="7" eb="9">
      <t>バンゴウ</t>
    </rPh>
    <phoneticPr fontId="4"/>
  </si>
  <si>
    <t>人</t>
    <rPh sb="0" eb="1">
      <t>ニン</t>
    </rPh>
    <phoneticPr fontId="4"/>
  </si>
  <si>
    <t>事業所・施設名</t>
    <rPh sb="0" eb="3">
      <t>ジギョウショ</t>
    </rPh>
    <rPh sb="4" eb="7">
      <t>シセツメイ</t>
    </rPh>
    <phoneticPr fontId="4"/>
  </si>
  <si>
    <t>介護保険
事業所番号</t>
    <rPh sb="0" eb="2">
      <t>カイゴ</t>
    </rPh>
    <rPh sb="2" eb="4">
      <t>ホケン</t>
    </rPh>
    <rPh sb="5" eb="8">
      <t>ジギョウショ</t>
    </rPh>
    <rPh sb="8" eb="10">
      <t>バンゴウ</t>
    </rPh>
    <phoneticPr fontId="4"/>
  </si>
  <si>
    <t>サービス種別</t>
    <rPh sb="4" eb="6">
      <t>シュベツ</t>
    </rPh>
    <phoneticPr fontId="4"/>
  </si>
  <si>
    <t>合計</t>
    <rPh sb="0" eb="2">
      <t>ゴウケイ</t>
    </rPh>
    <phoneticPr fontId="4"/>
  </si>
  <si>
    <t>居宅療養管理指導事業所</t>
    <rPh sb="8" eb="11">
      <t>ジギョウショ</t>
    </rPh>
    <phoneticPr fontId="4"/>
  </si>
  <si>
    <t>　　令和</t>
    <rPh sb="2" eb="4">
      <t>レイワ</t>
    </rPh>
    <phoneticPr fontId="4"/>
  </si>
  <si>
    <t>※本シートは絶対に編集しないこと。</t>
    <rPh sb="1" eb="2">
      <t>ホン</t>
    </rPh>
    <rPh sb="6" eb="8">
      <t>ゼッタイ</t>
    </rPh>
    <rPh sb="9" eb="11">
      <t>ヘンシュウ</t>
    </rPh>
    <phoneticPr fontId="4"/>
  </si>
  <si>
    <t>事業所番号</t>
    <rPh sb="0" eb="3">
      <t>ジギョウショ</t>
    </rPh>
    <rPh sb="3" eb="5">
      <t>バンゴウ</t>
    </rPh>
    <phoneticPr fontId="4"/>
  </si>
  <si>
    <t>１．介護慰労金事業</t>
    <rPh sb="2" eb="4">
      <t>カイゴ</t>
    </rPh>
    <rPh sb="4" eb="7">
      <t>イロウキン</t>
    </rPh>
    <rPh sb="7" eb="9">
      <t>ジギョウ</t>
    </rPh>
    <phoneticPr fontId="4"/>
  </si>
  <si>
    <r>
      <t xml:space="preserve"> 介護慰労金事業　→　</t>
    </r>
    <r>
      <rPr>
        <sz val="8"/>
        <rFont val="ＭＳ Ｐ明朝"/>
        <family val="1"/>
        <charset val="128"/>
      </rPr>
      <t>1を記載</t>
    </r>
    <rPh sb="1" eb="3">
      <t>カイゴ</t>
    </rPh>
    <rPh sb="3" eb="6">
      <t>イロウキン</t>
    </rPh>
    <rPh sb="6" eb="8">
      <t>ジギョウ</t>
    </rPh>
    <rPh sb="13" eb="15">
      <t>キサイ</t>
    </rPh>
    <phoneticPr fontId="4"/>
  </si>
  <si>
    <t>人</t>
    <rPh sb="0" eb="1">
      <t>ニン</t>
    </rPh>
    <phoneticPr fontId="4"/>
  </si>
  <si>
    <t>円</t>
    <rPh sb="0" eb="1">
      <t>エン</t>
    </rPh>
    <phoneticPr fontId="4"/>
  </si>
  <si>
    <t>主たる勤務先</t>
    <rPh sb="0" eb="1">
      <t>シュ</t>
    </rPh>
    <rPh sb="3" eb="6">
      <t>キンムサキ</t>
    </rPh>
    <phoneticPr fontId="4"/>
  </si>
  <si>
    <t>本人の住所</t>
    <rPh sb="0" eb="2">
      <t>ホンニン</t>
    </rPh>
    <rPh sb="3" eb="5">
      <t>ジュウショ</t>
    </rPh>
    <phoneticPr fontId="4"/>
  </si>
  <si>
    <t>施設区分</t>
    <rPh sb="0" eb="2">
      <t>シセツ</t>
    </rPh>
    <rPh sb="2" eb="4">
      <t>クブン</t>
    </rPh>
    <phoneticPr fontId="4"/>
  </si>
  <si>
    <t>対応区分</t>
    <rPh sb="0" eb="2">
      <t>タイオウ</t>
    </rPh>
    <rPh sb="2" eb="4">
      <t>クブン</t>
    </rPh>
    <phoneticPr fontId="4"/>
  </si>
  <si>
    <t>分類</t>
    <rPh sb="0" eb="2">
      <t>ブンルイ</t>
    </rPh>
    <phoneticPr fontId="4"/>
  </si>
  <si>
    <t>その他の施設</t>
    <rPh sb="2" eb="3">
      <t>タ</t>
    </rPh>
    <rPh sb="4" eb="6">
      <t>シセツ</t>
    </rPh>
    <phoneticPr fontId="4"/>
  </si>
  <si>
    <t>慰労金単価</t>
    <rPh sb="0" eb="3">
      <t>イロウキン</t>
    </rPh>
    <rPh sb="3" eb="5">
      <t>タンカ</t>
    </rPh>
    <phoneticPr fontId="4"/>
  </si>
  <si>
    <t>慰労金
(万円)</t>
    <rPh sb="0" eb="3">
      <t>イロウキン</t>
    </rPh>
    <rPh sb="5" eb="7">
      <t>マンエン</t>
    </rPh>
    <phoneticPr fontId="4"/>
  </si>
  <si>
    <t>(計算用)</t>
    <rPh sb="1" eb="3">
      <t>ケイサン</t>
    </rPh>
    <rPh sb="3" eb="4">
      <t>ヨウ</t>
    </rPh>
    <phoneticPr fontId="4"/>
  </si>
  <si>
    <t>なし</t>
    <phoneticPr fontId="4"/>
  </si>
  <si>
    <t>あり</t>
    <phoneticPr fontId="4"/>
  </si>
  <si>
    <t>慰労金の区分・人数</t>
    <rPh sb="0" eb="3">
      <t>イロウキン</t>
    </rPh>
    <rPh sb="4" eb="6">
      <t>クブン</t>
    </rPh>
    <rPh sb="7" eb="9">
      <t>ニンズウ</t>
    </rPh>
    <phoneticPr fontId="4"/>
  </si>
  <si>
    <t>20万円対象</t>
    <rPh sb="2" eb="4">
      <t>マンエン</t>
    </rPh>
    <rPh sb="4" eb="6">
      <t>タイショウ</t>
    </rPh>
    <phoneticPr fontId="4"/>
  </si>
  <si>
    <t>人</t>
    <rPh sb="0" eb="1">
      <t>ニン</t>
    </rPh>
    <phoneticPr fontId="4"/>
  </si>
  <si>
    <t>5万円対象</t>
    <rPh sb="1" eb="3">
      <t>マンエン</t>
    </rPh>
    <rPh sb="3" eb="5">
      <t>タイショウ</t>
    </rPh>
    <phoneticPr fontId="4"/>
  </si>
  <si>
    <t>定員</t>
    <rPh sb="0" eb="2">
      <t>テイイン</t>
    </rPh>
    <phoneticPr fontId="4"/>
  </si>
  <si>
    <t>（確認用）</t>
    <rPh sb="1" eb="3">
      <t>カクニン</t>
    </rPh>
    <rPh sb="3" eb="4">
      <t>ヨウ</t>
    </rPh>
    <phoneticPr fontId="4"/>
  </si>
  <si>
    <t>（１）①　</t>
  </si>
  <si>
    <t>-</t>
  </si>
  <si>
    <t>共通</t>
    <rPh sb="0" eb="2">
      <t>キョウツウ</t>
    </rPh>
    <phoneticPr fontId="4"/>
  </si>
  <si>
    <t>（２）②</t>
    <phoneticPr fontId="4"/>
  </si>
  <si>
    <t>2．感染症対策を徹底した上での介護サービス提供支援事業</t>
    <rPh sb="2" eb="5">
      <t>カンセンショウ</t>
    </rPh>
    <rPh sb="5" eb="7">
      <t>タイサク</t>
    </rPh>
    <rPh sb="8" eb="10">
      <t>テッテイ</t>
    </rPh>
    <rPh sb="12" eb="13">
      <t>ウエ</t>
    </rPh>
    <rPh sb="15" eb="17">
      <t>カイゴ</t>
    </rPh>
    <rPh sb="21" eb="23">
      <t>テイキョウ</t>
    </rPh>
    <rPh sb="23" eb="25">
      <t>シエン</t>
    </rPh>
    <rPh sb="25" eb="27">
      <t>ジギョウ</t>
    </rPh>
    <phoneticPr fontId="4"/>
  </si>
  <si>
    <r>
      <t xml:space="preserve">  感染対策費用助成事業　</t>
    </r>
    <r>
      <rPr>
        <sz val="8"/>
        <rFont val="ＭＳ Ｐ明朝"/>
        <family val="1"/>
        <charset val="128"/>
      </rPr>
      <t>→ 2を記載</t>
    </r>
    <rPh sb="17" eb="19">
      <t>キサイ</t>
    </rPh>
    <phoneticPr fontId="4"/>
  </si>
  <si>
    <t>3．在宅サービス事業所による利用者への再開支援への助成事業</t>
    <rPh sb="2" eb="4">
      <t>ザイタク</t>
    </rPh>
    <rPh sb="8" eb="11">
      <t>ジギョウショ</t>
    </rPh>
    <rPh sb="14" eb="17">
      <t>リヨウシャ</t>
    </rPh>
    <rPh sb="19" eb="21">
      <t>サイカイ</t>
    </rPh>
    <rPh sb="21" eb="23">
      <t>シエン</t>
    </rPh>
    <rPh sb="25" eb="27">
      <t>ジョセイ</t>
    </rPh>
    <rPh sb="27" eb="29">
      <t>ジギョウ</t>
    </rPh>
    <phoneticPr fontId="4"/>
  </si>
  <si>
    <t>4．在宅サービス事業所における環境整備への助成事業</t>
    <rPh sb="2" eb="4">
      <t>ザイタク</t>
    </rPh>
    <rPh sb="8" eb="11">
      <t>ジギョウショ</t>
    </rPh>
    <rPh sb="15" eb="17">
      <t>カンキョウ</t>
    </rPh>
    <rPh sb="17" eb="19">
      <t>セイビ</t>
    </rPh>
    <rPh sb="21" eb="23">
      <t>ジョセイ</t>
    </rPh>
    <rPh sb="23" eb="25">
      <t>ジギョウ</t>
    </rPh>
    <phoneticPr fontId="4"/>
  </si>
  <si>
    <r>
      <t>　再開環境整備助成事業　</t>
    </r>
    <r>
      <rPr>
        <sz val="8"/>
        <rFont val="ＭＳ Ｐ明朝"/>
        <family val="1"/>
        <charset val="128"/>
      </rPr>
      <t>→ 4を記載</t>
    </r>
    <rPh sb="7" eb="9">
      <t>ジョセイ</t>
    </rPh>
    <rPh sb="16" eb="18">
      <t>キサイ</t>
    </rPh>
    <phoneticPr fontId="4"/>
  </si>
  <si>
    <r>
      <t xml:space="preserve"> 個別再開支援助成事業　</t>
    </r>
    <r>
      <rPr>
        <sz val="8"/>
        <rFont val="ＭＳ Ｐ明朝"/>
        <family val="1"/>
        <charset val="128"/>
      </rPr>
      <t>→ 3を記載</t>
    </r>
    <rPh sb="7" eb="9">
      <t>ジョセイ</t>
    </rPh>
    <rPh sb="16" eb="18">
      <t>キサイ</t>
    </rPh>
    <phoneticPr fontId="4"/>
  </si>
  <si>
    <t>単価</t>
    <rPh sb="0" eb="2">
      <t>タンカ</t>
    </rPh>
    <phoneticPr fontId="4"/>
  </si>
  <si>
    <t>施設概要</t>
    <rPh sb="0" eb="2">
      <t>シセツ</t>
    </rPh>
    <rPh sb="2" eb="4">
      <t>ガイヨウ</t>
    </rPh>
    <phoneticPr fontId="4"/>
  </si>
  <si>
    <t>事業所名称</t>
    <rPh sb="0" eb="3">
      <t>ジギョウショ</t>
    </rPh>
    <rPh sb="3" eb="5">
      <t>メイショウ</t>
    </rPh>
    <phoneticPr fontId="4"/>
  </si>
  <si>
    <t>所在地</t>
    <rPh sb="0" eb="3">
      <t>ショザイチ</t>
    </rPh>
    <phoneticPr fontId="4"/>
  </si>
  <si>
    <t>都道府県名</t>
    <rPh sb="0" eb="4">
      <t>トドウフケン</t>
    </rPh>
    <rPh sb="4" eb="5">
      <t>メイ</t>
    </rPh>
    <phoneticPr fontId="4"/>
  </si>
  <si>
    <t>住所</t>
    <rPh sb="0" eb="2">
      <t>ジュウショ</t>
    </rPh>
    <phoneticPr fontId="4"/>
  </si>
  <si>
    <t>連絡先</t>
    <rPh sb="0" eb="3">
      <t>レンラクサキ</t>
    </rPh>
    <phoneticPr fontId="4"/>
  </si>
  <si>
    <t>電話番号</t>
    <rPh sb="0" eb="2">
      <t>デンワ</t>
    </rPh>
    <rPh sb="2" eb="4">
      <t>バンゴウ</t>
    </rPh>
    <phoneticPr fontId="4"/>
  </si>
  <si>
    <t>担当部署名</t>
    <rPh sb="0" eb="2">
      <t>タントウ</t>
    </rPh>
    <rPh sb="2" eb="5">
      <t>ブショメイ</t>
    </rPh>
    <phoneticPr fontId="4"/>
  </si>
  <si>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</si>
  <si>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</si>
  <si>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</si>
  <si>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</si>
  <si>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</si>
  <si>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</si>
  <si>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</si>
  <si>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</si>
  <si>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</si>
  <si>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</si>
  <si>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</si>
  <si>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</si>
  <si>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</si>
  <si>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</si>
  <si>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</si>
  <si>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</si>
  <si>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</si>
  <si>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</si>
  <si>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</si>
  <si>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</si>
  <si>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</si>
  <si>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</si>
  <si>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</si>
  <si>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</si>
  <si>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</si>
  <si>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</si>
  <si>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科目</t>
    <rPh sb="0" eb="2">
      <t>カモク</t>
    </rPh>
    <phoneticPr fontId="4"/>
  </si>
  <si>
    <t>賃金・報酬</t>
    <rPh sb="0" eb="2">
      <t>チンギン</t>
    </rPh>
    <rPh sb="3" eb="5">
      <t>ホウシュウ</t>
    </rPh>
    <phoneticPr fontId="4"/>
  </si>
  <si>
    <t>謝金</t>
    <rPh sb="0" eb="2">
      <t>シャキン</t>
    </rPh>
    <phoneticPr fontId="4"/>
  </si>
  <si>
    <t>会議費</t>
    <rPh sb="0" eb="3">
      <t>カイギヒ</t>
    </rPh>
    <phoneticPr fontId="4"/>
  </si>
  <si>
    <t>旅費</t>
    <rPh sb="0" eb="2">
      <t>リョヒ</t>
    </rPh>
    <phoneticPr fontId="4"/>
  </si>
  <si>
    <t>需用費</t>
    <rPh sb="0" eb="3">
      <t>ジュヨウヒ</t>
    </rPh>
    <phoneticPr fontId="4"/>
  </si>
  <si>
    <t>役務費</t>
    <rPh sb="0" eb="2">
      <t>エキム</t>
    </rPh>
    <phoneticPr fontId="4"/>
  </si>
  <si>
    <t>委託料</t>
    <rPh sb="0" eb="3">
      <t>イタクリョウ</t>
    </rPh>
    <phoneticPr fontId="4"/>
  </si>
  <si>
    <t>使用料及び賃借料</t>
    <rPh sb="0" eb="3">
      <t>シヨウリョウ</t>
    </rPh>
    <rPh sb="3" eb="4">
      <t>オヨ</t>
    </rPh>
    <rPh sb="5" eb="8">
      <t>チンシャクリョウ</t>
    </rPh>
    <phoneticPr fontId="4"/>
  </si>
  <si>
    <t>備品購入費</t>
    <rPh sb="0" eb="2">
      <t>ビヒン</t>
    </rPh>
    <rPh sb="2" eb="5">
      <t>コウニュウヒ</t>
    </rPh>
    <phoneticPr fontId="4"/>
  </si>
  <si>
    <t>補助上限額</t>
    <rPh sb="0" eb="2">
      <t>ホジョ</t>
    </rPh>
    <rPh sb="2" eb="5">
      <t>ジョウゲンガク</t>
    </rPh>
    <phoneticPr fontId="4"/>
  </si>
  <si>
    <t>※　本表は法人単位でまとめて記載すること。</t>
    <rPh sb="2" eb="4">
      <t>ホンピョウ</t>
    </rPh>
    <rPh sb="5" eb="7">
      <t>ホウジン</t>
    </rPh>
    <rPh sb="7" eb="9">
      <t>タンイ</t>
    </rPh>
    <rPh sb="14" eb="16">
      <t>キサイ</t>
    </rPh>
    <phoneticPr fontId="4"/>
  </si>
  <si>
    <t>No.</t>
    <phoneticPr fontId="4"/>
  </si>
  <si>
    <t>手順</t>
    <rPh sb="0" eb="2">
      <t>テジュン</t>
    </rPh>
    <phoneticPr fontId="4"/>
  </si>
  <si>
    <t>各事業所の作業</t>
    <rPh sb="0" eb="1">
      <t>カク</t>
    </rPh>
    <rPh sb="1" eb="4">
      <t>ジギョウショ</t>
    </rPh>
    <rPh sb="5" eb="7">
      <t>サギョウ</t>
    </rPh>
    <phoneticPr fontId="4"/>
  </si>
  <si>
    <t>電話番号</t>
    <rPh sb="0" eb="2">
      <t>デンワ</t>
    </rPh>
    <rPh sb="2" eb="4">
      <t>バンゴウ</t>
    </rPh>
    <phoneticPr fontId="4"/>
  </si>
  <si>
    <t xml:space="preserve"> 担当者氏名</t>
    <rPh sb="1" eb="4">
      <t>タントウシャ</t>
    </rPh>
    <rPh sb="4" eb="6">
      <t>シメイ</t>
    </rPh>
    <phoneticPr fontId="4"/>
  </si>
  <si>
    <t xml:space="preserve"> 連絡先</t>
    <rPh sb="1" eb="4">
      <t>レンラクサキ</t>
    </rPh>
    <phoneticPr fontId="4"/>
  </si>
  <si>
    <t>e-mail</t>
    <phoneticPr fontId="4"/>
  </si>
  <si>
    <t>振込手数料</t>
    <rPh sb="0" eb="5">
      <t>フリコミテスウリョウ</t>
    </rPh>
    <phoneticPr fontId="4"/>
  </si>
  <si>
    <t>支払実績</t>
    <rPh sb="0" eb="2">
      <t>シハライ</t>
    </rPh>
    <rPh sb="2" eb="4">
      <t>ジッセキ</t>
    </rPh>
    <phoneticPr fontId="4"/>
  </si>
  <si>
    <t>委任状の有無</t>
    <rPh sb="0" eb="3">
      <t>イニンジョウ</t>
    </rPh>
    <rPh sb="4" eb="6">
      <t>ウム</t>
    </rPh>
    <phoneticPr fontId="4"/>
  </si>
  <si>
    <t>確認事項</t>
    <rPh sb="0" eb="2">
      <t>カクニン</t>
    </rPh>
    <rPh sb="2" eb="4">
      <t>ジコウ</t>
    </rPh>
    <phoneticPr fontId="4"/>
  </si>
  <si>
    <t>生年月日
（西暦）</t>
    <rPh sb="0" eb="2">
      <t>セイネン</t>
    </rPh>
    <rPh sb="2" eb="4">
      <t>ガッピ</t>
    </rPh>
    <rPh sb="6" eb="8">
      <t>セイレキ</t>
    </rPh>
    <phoneticPr fontId="4"/>
  </si>
  <si>
    <t>支払金額
（円）</t>
    <rPh sb="0" eb="2">
      <t>シハライ</t>
    </rPh>
    <rPh sb="2" eb="4">
      <t>キンガク</t>
    </rPh>
    <rPh sb="6" eb="7">
      <t>エン</t>
    </rPh>
    <phoneticPr fontId="4"/>
  </si>
  <si>
    <t>支払年月日
(西暦)</t>
    <rPh sb="0" eb="2">
      <t>シハライ</t>
    </rPh>
    <rPh sb="2" eb="5">
      <t>ネンガッピ</t>
    </rPh>
    <rPh sb="7" eb="9">
      <t>セイレキ</t>
    </rPh>
    <phoneticPr fontId="4"/>
  </si>
  <si>
    <t>業務委託による
従事者</t>
    <rPh sb="0" eb="2">
      <t>ギョウム</t>
    </rPh>
    <rPh sb="2" eb="4">
      <t>イタク</t>
    </rPh>
    <rPh sb="8" eb="11">
      <t>ジュウジシャ</t>
    </rPh>
    <phoneticPr fontId="4"/>
  </si>
  <si>
    <r>
      <t>千円</t>
    </r>
    <r>
      <rPr>
        <sz val="6"/>
        <rFont val="ＭＳ Ｐ明朝"/>
        <family val="1"/>
        <charset val="128"/>
      </rPr>
      <t>（千円未満切り捨て）</t>
    </r>
    <rPh sb="0" eb="2">
      <t>センエン</t>
    </rPh>
    <rPh sb="7" eb="8">
      <t>キ</t>
    </rPh>
    <rPh sb="9" eb="10">
      <t>ス</t>
    </rPh>
    <phoneticPr fontId="4"/>
  </si>
  <si>
    <t>介護予防・生活支援サービス事業の事業者</t>
    <rPh sb="0" eb="2">
      <t>カイゴ</t>
    </rPh>
    <rPh sb="2" eb="4">
      <t>ヨボウ</t>
    </rPh>
    <rPh sb="5" eb="7">
      <t>セイカツ</t>
    </rPh>
    <rPh sb="7" eb="9">
      <t>シエン</t>
    </rPh>
    <rPh sb="13" eb="15">
      <t>ジギョウ</t>
    </rPh>
    <rPh sb="16" eb="19">
      <t>ジギョウシャ</t>
    </rPh>
    <phoneticPr fontId="4"/>
  </si>
  <si>
    <t>他の施設等との期間通算がある場合その施設名</t>
    <rPh sb="14" eb="16">
      <t>バアイ</t>
    </rPh>
    <rPh sb="18" eb="21">
      <t>シセツメイ</t>
    </rPh>
    <phoneticPr fontId="4"/>
  </si>
  <si>
    <t>　</t>
    <phoneticPr fontId="4"/>
  </si>
  <si>
    <t>（添付書類）</t>
    <rPh sb="1" eb="3">
      <t>テンプ</t>
    </rPh>
    <rPh sb="3" eb="5">
      <t>ショルイ</t>
    </rPh>
    <phoneticPr fontId="4"/>
  </si>
  <si>
    <t>再開環境
整備助成
事業</t>
    <rPh sb="0" eb="2">
      <t>サイカイ</t>
    </rPh>
    <rPh sb="2" eb="4">
      <t>カンキョウ</t>
    </rPh>
    <rPh sb="5" eb="7">
      <t>セイビ</t>
    </rPh>
    <rPh sb="7" eb="9">
      <t>ジョセイ</t>
    </rPh>
    <rPh sb="10" eb="12">
      <t>ジギョウ</t>
    </rPh>
    <phoneticPr fontId="4"/>
  </si>
  <si>
    <t>個別再開
支援助成
事業</t>
    <rPh sb="0" eb="2">
      <t>コベツ</t>
    </rPh>
    <rPh sb="2" eb="4">
      <t>サイカイ</t>
    </rPh>
    <rPh sb="5" eb="7">
      <t>シエン</t>
    </rPh>
    <rPh sb="7" eb="9">
      <t>ジョセイ</t>
    </rPh>
    <rPh sb="10" eb="12">
      <t>ジギョウ</t>
    </rPh>
    <phoneticPr fontId="4"/>
  </si>
  <si>
    <t>感染対策
費用助成
事業</t>
    <rPh sb="0" eb="2">
      <t>カンセン</t>
    </rPh>
    <rPh sb="2" eb="4">
      <t>タイサク</t>
    </rPh>
    <rPh sb="5" eb="7">
      <t>ヒヨウ</t>
    </rPh>
    <rPh sb="7" eb="8">
      <t>スケ</t>
    </rPh>
    <rPh sb="8" eb="9">
      <t>シゲル</t>
    </rPh>
    <rPh sb="10" eb="12">
      <t>ジギョウ</t>
    </rPh>
    <phoneticPr fontId="4"/>
  </si>
  <si>
    <t>介護
慰労金</t>
    <rPh sb="0" eb="2">
      <t>カイゴ</t>
    </rPh>
    <rPh sb="3" eb="6">
      <t>イロウキン</t>
    </rPh>
    <phoneticPr fontId="4"/>
  </si>
  <si>
    <t>岩手県</t>
    <phoneticPr fontId="4"/>
  </si>
  <si>
    <t>秋田県</t>
    <phoneticPr fontId="4"/>
  </si>
  <si>
    <t>栃木県</t>
    <phoneticPr fontId="4"/>
  </si>
  <si>
    <t>群馬県</t>
    <phoneticPr fontId="4"/>
  </si>
  <si>
    <t>東京都</t>
    <phoneticPr fontId="4"/>
  </si>
  <si>
    <t>千葉県</t>
    <phoneticPr fontId="4"/>
  </si>
  <si>
    <t>埼玉県</t>
    <phoneticPr fontId="4"/>
  </si>
  <si>
    <t>神奈川県</t>
    <phoneticPr fontId="4"/>
  </si>
  <si>
    <t>新潟県</t>
    <phoneticPr fontId="4"/>
  </si>
  <si>
    <t>富山県</t>
    <phoneticPr fontId="4"/>
  </si>
  <si>
    <t>石川県</t>
    <phoneticPr fontId="4"/>
  </si>
  <si>
    <t>福井県</t>
    <phoneticPr fontId="4"/>
  </si>
  <si>
    <t>山梨県</t>
    <phoneticPr fontId="4"/>
  </si>
  <si>
    <t>長野県</t>
    <phoneticPr fontId="4"/>
  </si>
  <si>
    <t>茨城県</t>
    <phoneticPr fontId="4"/>
  </si>
  <si>
    <t>福島県</t>
    <phoneticPr fontId="4"/>
  </si>
  <si>
    <t>山形県</t>
    <phoneticPr fontId="4"/>
  </si>
  <si>
    <t>電話による確認</t>
    <rPh sb="0" eb="2">
      <t>デンワ</t>
    </rPh>
    <rPh sb="5" eb="7">
      <t>カクニン</t>
    </rPh>
    <phoneticPr fontId="4"/>
  </si>
  <si>
    <t>訪問による確認</t>
    <rPh sb="0" eb="2">
      <t>ホウモン</t>
    </rPh>
    <rPh sb="5" eb="7">
      <t>カクニン</t>
    </rPh>
    <phoneticPr fontId="4"/>
  </si>
  <si>
    <t>居宅介護支援のみ
右欄に記載</t>
    <rPh sb="0" eb="2">
      <t>キョタク</t>
    </rPh>
    <rPh sb="2" eb="4">
      <t>カイゴ</t>
    </rPh>
    <rPh sb="4" eb="6">
      <t>シエン</t>
    </rPh>
    <rPh sb="9" eb="11">
      <t>ウラン</t>
    </rPh>
    <rPh sb="12" eb="14">
      <t>キサイ</t>
    </rPh>
    <phoneticPr fontId="4"/>
  </si>
  <si>
    <t>電話による確認（看護師等が協力した場合）</t>
    <rPh sb="0" eb="2">
      <t>デンワ</t>
    </rPh>
    <rPh sb="5" eb="7">
      <t>カクニン</t>
    </rPh>
    <rPh sb="8" eb="11">
      <t>カンゴシ</t>
    </rPh>
    <rPh sb="11" eb="12">
      <t>トウ</t>
    </rPh>
    <rPh sb="13" eb="15">
      <t>キョウリョク</t>
    </rPh>
    <rPh sb="17" eb="19">
      <t>バアイ</t>
    </rPh>
    <phoneticPr fontId="4"/>
  </si>
  <si>
    <t>訪問による確認（看護師等が協力した場合）</t>
    <rPh sb="0" eb="2">
      <t>ホウモン</t>
    </rPh>
    <rPh sb="5" eb="7">
      <t>カクニン</t>
    </rPh>
    <rPh sb="8" eb="11">
      <t>カンゴシ</t>
    </rPh>
    <rPh sb="11" eb="12">
      <t>トウ</t>
    </rPh>
    <rPh sb="13" eb="15">
      <t>キョウリョク</t>
    </rPh>
    <rPh sb="17" eb="19">
      <t>バアイ</t>
    </rPh>
    <phoneticPr fontId="4"/>
  </si>
  <si>
    <t>利用者１人あたり単価
　（居宅介護支援以外共通）</t>
    <rPh sb="0" eb="3">
      <t>リヨウシャ</t>
    </rPh>
    <rPh sb="3" eb="5">
      <t>ヒトリ</t>
    </rPh>
    <rPh sb="8" eb="10">
      <t>タンカ</t>
    </rPh>
    <rPh sb="13" eb="15">
      <t>キョタク</t>
    </rPh>
    <rPh sb="15" eb="17">
      <t>カイゴ</t>
    </rPh>
    <rPh sb="17" eb="19">
      <t>シエン</t>
    </rPh>
    <rPh sb="19" eb="21">
      <t>イガイ</t>
    </rPh>
    <rPh sb="21" eb="23">
      <t>キョウツウ</t>
    </rPh>
    <phoneticPr fontId="4"/>
  </si>
  <si>
    <t>陽性者(濃厚接触者)発生施設</t>
    <phoneticPr fontId="4"/>
  </si>
  <si>
    <t>対象期間の勤務が９日以下</t>
    <phoneticPr fontId="4"/>
  </si>
  <si>
    <t>対象期間に10日以上勤務</t>
  </si>
  <si>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4"/>
  </si>
  <si>
    <t>通所系･施設系で1日以上勤務又は訪問系で陽性者等に1日以上対応</t>
    <rPh sb="0" eb="2">
      <t>ツウショ</t>
    </rPh>
    <rPh sb="2" eb="3">
      <t>ケイ</t>
    </rPh>
    <rPh sb="4" eb="6">
      <t>シセツ</t>
    </rPh>
    <rPh sb="6" eb="7">
      <t>ケイ</t>
    </rPh>
    <rPh sb="9" eb="12">
      <t>ニチイジョウ</t>
    </rPh>
    <rPh sb="12" eb="14">
      <t>キンム</t>
    </rPh>
    <rPh sb="14" eb="15">
      <t>マタ</t>
    </rPh>
    <rPh sb="16" eb="18">
      <t>ホウモン</t>
    </rPh>
    <rPh sb="18" eb="19">
      <t>ケイ</t>
    </rPh>
    <rPh sb="20" eb="22">
      <t>ヨウセイ</t>
    </rPh>
    <rPh sb="22" eb="24">
      <t>シャナド</t>
    </rPh>
    <rPh sb="26" eb="29">
      <t>ニチイジョウ</t>
    </rPh>
    <rPh sb="29" eb="31">
      <t>タイオウ</t>
    </rPh>
    <phoneticPr fontId="4"/>
  </si>
  <si>
    <t>対象期間の勤務が9日以下</t>
    <phoneticPr fontId="4"/>
  </si>
  <si>
    <t>氏名
（全角カナ）</t>
    <rPh sb="0" eb="2">
      <t>シメイ</t>
    </rPh>
    <rPh sb="4" eb="6">
      <t>ゼンカク</t>
    </rPh>
    <phoneticPr fontId="4"/>
  </si>
  <si>
    <t>氏名
（漢字）</t>
    <rPh sb="0" eb="2">
      <t>シメイ</t>
    </rPh>
    <rPh sb="4" eb="6">
      <t>カンジ</t>
    </rPh>
    <phoneticPr fontId="4"/>
  </si>
  <si>
    <t>郵便番号</t>
    <rPh sb="0" eb="2">
      <t>ユウビン</t>
    </rPh>
    <rPh sb="2" eb="4">
      <t>バンゴウ</t>
    </rPh>
    <phoneticPr fontId="4"/>
  </si>
  <si>
    <t>青森県</t>
    <phoneticPr fontId="4"/>
  </si>
  <si>
    <t>宮城県</t>
    <phoneticPr fontId="4"/>
  </si>
  <si>
    <t>沖縄県</t>
    <rPh sb="0" eb="3">
      <t>オキナワケン</t>
    </rPh>
    <phoneticPr fontId="4"/>
  </si>
  <si>
    <t>北海道</t>
    <phoneticPr fontId="4"/>
  </si>
  <si>
    <t>提供サービス</t>
    <rPh sb="0" eb="2">
      <t>テイキョウ</t>
    </rPh>
    <phoneticPr fontId="4"/>
  </si>
  <si>
    <t>サービス種類コード</t>
    <rPh sb="4" eb="6">
      <t>シュルイ</t>
    </rPh>
    <phoneticPr fontId="4"/>
  </si>
  <si>
    <t>20万円</t>
    <rPh sb="2" eb="4">
      <t>マンエン</t>
    </rPh>
    <phoneticPr fontId="4"/>
  </si>
  <si>
    <t>人</t>
    <rPh sb="0" eb="1">
      <t>ニン</t>
    </rPh>
    <phoneticPr fontId="4"/>
  </si>
  <si>
    <t>5万円</t>
    <rPh sb="1" eb="3">
      <t>マンエン</t>
    </rPh>
    <phoneticPr fontId="4"/>
  </si>
  <si>
    <t>職員表計</t>
    <rPh sb="0" eb="2">
      <t>ショクイン</t>
    </rPh>
    <rPh sb="2" eb="3">
      <t>ヒョウ</t>
    </rPh>
    <rPh sb="3" eb="4">
      <t>ケイ</t>
    </rPh>
    <phoneticPr fontId="4"/>
  </si>
  <si>
    <t>個表計</t>
    <rPh sb="0" eb="1">
      <t>コ</t>
    </rPh>
    <rPh sb="1" eb="2">
      <t>ヒョウ</t>
    </rPh>
    <rPh sb="2" eb="3">
      <t>ケイ</t>
    </rPh>
    <phoneticPr fontId="4"/>
  </si>
  <si>
    <t>合計</t>
    <rPh sb="0" eb="2">
      <t>ゴウケイ</t>
    </rPh>
    <phoneticPr fontId="4"/>
  </si>
  <si>
    <t>宮城県知事　村井　嘉浩　殿</t>
    <rPh sb="0" eb="3">
      <t>ミヤギケン</t>
    </rPh>
    <rPh sb="3" eb="5">
      <t>チジ</t>
    </rPh>
    <rPh sb="6" eb="8">
      <t>ムライ</t>
    </rPh>
    <rPh sb="9" eb="11">
      <t>ヨシヒロ</t>
    </rPh>
    <phoneticPr fontId="4"/>
  </si>
  <si>
    <t>令和２年度新型コロナウイルス感染症緊急包括支援交付金（介護分）に係る実績報告書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カイゴ</t>
    </rPh>
    <rPh sb="29" eb="30">
      <t>ブン</t>
    </rPh>
    <rPh sb="32" eb="33">
      <t>カカ</t>
    </rPh>
    <rPh sb="34" eb="36">
      <t>ジッセキ</t>
    </rPh>
    <rPh sb="36" eb="39">
      <t>ホウコクショ</t>
    </rPh>
    <phoneticPr fontId="4"/>
  </si>
  <si>
    <t>【報告内容に関する連絡先】</t>
    <rPh sb="1" eb="3">
      <t>ホウコク</t>
    </rPh>
    <rPh sb="3" eb="5">
      <t>ナイヨウ</t>
    </rPh>
    <rPh sb="6" eb="7">
      <t>カン</t>
    </rPh>
    <rPh sb="9" eb="11">
      <t>レンラク</t>
    </rPh>
    <rPh sb="11" eb="12">
      <t>サキ</t>
    </rPh>
    <phoneticPr fontId="4"/>
  </si>
  <si>
    <t>新型コロナウイルス感染症緊急包括支援交付金（介護分）に関する事業実績報告書（事業所単位）</t>
    <rPh sb="32" eb="34">
      <t>ジッセキ</t>
    </rPh>
    <rPh sb="34" eb="36">
      <t>ホウコク</t>
    </rPh>
    <rPh sb="38" eb="41">
      <t>ジギョウショ</t>
    </rPh>
    <rPh sb="41" eb="43">
      <t>タンイ</t>
    </rPh>
    <phoneticPr fontId="4"/>
  </si>
  <si>
    <t>支出実績額</t>
    <rPh sb="0" eb="2">
      <t>シシュツ</t>
    </rPh>
    <rPh sb="2" eb="4">
      <t>ジッセキ</t>
    </rPh>
    <rPh sb="4" eb="5">
      <t>ガク</t>
    </rPh>
    <phoneticPr fontId="4"/>
  </si>
  <si>
    <t>令和</t>
    <phoneticPr fontId="4"/>
  </si>
  <si>
    <t>年</t>
    <phoneticPr fontId="4"/>
  </si>
  <si>
    <t>月</t>
    <phoneticPr fontId="4"/>
  </si>
  <si>
    <t>（事業所単位）</t>
    <phoneticPr fontId="4"/>
  </si>
  <si>
    <t>対象利用者数（実績）</t>
    <rPh sb="0" eb="2">
      <t>タイショウ</t>
    </rPh>
    <rPh sb="2" eb="5">
      <t>リヨウシャ</t>
    </rPh>
    <rPh sb="5" eb="6">
      <t>スウ</t>
    </rPh>
    <rPh sb="7" eb="9">
      <t>ジッセキ</t>
    </rPh>
    <phoneticPr fontId="4"/>
  </si>
  <si>
    <t>【感染拡大防止対策や介護サービスの提供体制の確保のための経費として実際に要した額】</t>
    <rPh sb="1" eb="3">
      <t>カンセン</t>
    </rPh>
    <rPh sb="3" eb="5">
      <t>カクダイ</t>
    </rPh>
    <rPh sb="5" eb="7">
      <t>ボウシ</t>
    </rPh>
    <rPh sb="7" eb="9">
      <t>タイサク</t>
    </rPh>
    <rPh sb="10" eb="12">
      <t>カイゴ</t>
    </rPh>
    <rPh sb="17" eb="19">
      <t>テイキョウ</t>
    </rPh>
    <rPh sb="19" eb="21">
      <t>タイセイ</t>
    </rPh>
    <rPh sb="22" eb="24">
      <t>カクホ</t>
    </rPh>
    <rPh sb="28" eb="30">
      <t>ケイヒ</t>
    </rPh>
    <rPh sb="33" eb="35">
      <t>ジッサイ</t>
    </rPh>
    <rPh sb="36" eb="37">
      <t>ヨウ</t>
    </rPh>
    <rPh sb="39" eb="40">
      <t>ガク</t>
    </rPh>
    <phoneticPr fontId="4"/>
  </si>
  <si>
    <t>【慰労金を実際に支給した人数及びその振込手数料】</t>
    <rPh sb="1" eb="4">
      <t>イロウキン</t>
    </rPh>
    <rPh sb="8" eb="10">
      <t>シキュウ</t>
    </rPh>
    <rPh sb="12" eb="14">
      <t>ニンズウ</t>
    </rPh>
    <rPh sb="14" eb="15">
      <t>オヨ</t>
    </rPh>
    <rPh sb="18" eb="20">
      <t>フリコミ</t>
    </rPh>
    <rPh sb="20" eb="23">
      <t>テスウリョウ</t>
    </rPh>
    <phoneticPr fontId="4"/>
  </si>
  <si>
    <t>【在宅介護サービスの利用再開に向け，実際に事業所から働きかけを行った対象利用者数】</t>
    <rPh sb="1" eb="3">
      <t>ザイタク</t>
    </rPh>
    <rPh sb="3" eb="5">
      <t>カイゴ</t>
    </rPh>
    <rPh sb="10" eb="12">
      <t>リヨウ</t>
    </rPh>
    <rPh sb="12" eb="14">
      <t>サイカイ</t>
    </rPh>
    <rPh sb="15" eb="16">
      <t>ム</t>
    </rPh>
    <rPh sb="18" eb="20">
      <t>ジッサイ</t>
    </rPh>
    <rPh sb="21" eb="24">
      <t>ジギョウショ</t>
    </rPh>
    <rPh sb="26" eb="27">
      <t>ハタラ</t>
    </rPh>
    <rPh sb="31" eb="32">
      <t>オコナ</t>
    </rPh>
    <rPh sb="34" eb="36">
      <t>タイショウ</t>
    </rPh>
    <rPh sb="36" eb="39">
      <t>リヨウシャ</t>
    </rPh>
    <phoneticPr fontId="4"/>
  </si>
  <si>
    <t>【在宅サービス事業所における環境整備のための経費として実際に要した額】</t>
    <rPh sb="1" eb="3">
      <t>ザイタク</t>
    </rPh>
    <rPh sb="7" eb="10">
      <t>ジギョウショ</t>
    </rPh>
    <rPh sb="14" eb="16">
      <t>カンキョウ</t>
    </rPh>
    <rPh sb="16" eb="18">
      <t>セイビ</t>
    </rPh>
    <rPh sb="22" eb="24">
      <t>ケイヒ</t>
    </rPh>
    <phoneticPr fontId="4"/>
  </si>
  <si>
    <t>支出額（円）</t>
    <rPh sb="0" eb="2">
      <t>シシュツ</t>
    </rPh>
    <rPh sb="2" eb="3">
      <t>ガク</t>
    </rPh>
    <rPh sb="4" eb="5">
      <t>エン</t>
    </rPh>
    <phoneticPr fontId="4"/>
  </si>
  <si>
    <t>印</t>
    <phoneticPr fontId="4"/>
  </si>
  <si>
    <t>法人実績額内訳</t>
    <rPh sb="0" eb="2">
      <t>ホウジン</t>
    </rPh>
    <rPh sb="2" eb="4">
      <t>ジッセキ</t>
    </rPh>
    <rPh sb="4" eb="5">
      <t>ガク</t>
    </rPh>
    <rPh sb="5" eb="7">
      <t>ウチワケ</t>
    </rPh>
    <phoneticPr fontId="4"/>
  </si>
  <si>
    <t>介護慰労金事業</t>
    <rPh sb="0" eb="2">
      <t>カイゴ</t>
    </rPh>
    <rPh sb="2" eb="5">
      <t>イロウキン</t>
    </rPh>
    <rPh sb="5" eb="7">
      <t>ジギョウ</t>
    </rPh>
    <phoneticPr fontId="4"/>
  </si>
  <si>
    <t>感染症対策を徹底した上での
介護サービス提供支援事業</t>
    <rPh sb="0" eb="3">
      <t>カンセンショウ</t>
    </rPh>
    <rPh sb="3" eb="5">
      <t>タイサク</t>
    </rPh>
    <rPh sb="6" eb="8">
      <t>テッテイ</t>
    </rPh>
    <rPh sb="10" eb="11">
      <t>ウエ</t>
    </rPh>
    <rPh sb="14" eb="16">
      <t>カイゴ</t>
    </rPh>
    <rPh sb="20" eb="22">
      <t>テイキョウ</t>
    </rPh>
    <rPh sb="22" eb="24">
      <t>シエン</t>
    </rPh>
    <rPh sb="24" eb="26">
      <t>ジギョウ</t>
    </rPh>
    <phoneticPr fontId="4"/>
  </si>
  <si>
    <t>在宅サービス事業所による
利用者への再開支援への助成事業</t>
    <rPh sb="0" eb="2">
      <t>ザイタク</t>
    </rPh>
    <rPh sb="6" eb="9">
      <t>ジギョウショ</t>
    </rPh>
    <rPh sb="13" eb="16">
      <t>リヨウシャ</t>
    </rPh>
    <rPh sb="18" eb="20">
      <t>サイカイ</t>
    </rPh>
    <rPh sb="20" eb="22">
      <t>シエン</t>
    </rPh>
    <rPh sb="24" eb="26">
      <t>ジョセイ</t>
    </rPh>
    <rPh sb="26" eb="28">
      <t>ジギョウ</t>
    </rPh>
    <phoneticPr fontId="4"/>
  </si>
  <si>
    <t>在宅サービス事業所における
環境整備への助成事業</t>
    <rPh sb="14" eb="16">
      <t>カンキョウ</t>
    </rPh>
    <rPh sb="16" eb="18">
      <t>セイビ</t>
    </rPh>
    <rPh sb="20" eb="22">
      <t>ジョセイ</t>
    </rPh>
    <rPh sb="22" eb="24">
      <t>ジギョウ</t>
    </rPh>
    <phoneticPr fontId="4"/>
  </si>
  <si>
    <t>小計</t>
    <rPh sb="0" eb="2">
      <t>ショウケイ</t>
    </rPh>
    <phoneticPr fontId="4"/>
  </si>
  <si>
    <t>事業所・施設別実績額一覧（サービス別一覧）</t>
    <rPh sb="0" eb="3">
      <t>ジギョウショ</t>
    </rPh>
    <rPh sb="4" eb="6">
      <t>シセツ</t>
    </rPh>
    <rPh sb="6" eb="7">
      <t>ベツ</t>
    </rPh>
    <rPh sb="7" eb="9">
      <t>ジッセキ</t>
    </rPh>
    <rPh sb="9" eb="10">
      <t>ガク</t>
    </rPh>
    <rPh sb="10" eb="12">
      <t>イチラン</t>
    </rPh>
    <rPh sb="17" eb="18">
      <t>ベツ</t>
    </rPh>
    <rPh sb="18" eb="20">
      <t>イチラン</t>
    </rPh>
    <phoneticPr fontId="4"/>
  </si>
  <si>
    <t>１　新型コロナウイルス感染症緊急包括支援交付金（介護分）に関する事業実績報告書</t>
    <phoneticPr fontId="4"/>
  </si>
  <si>
    <t>２　介護慰労金受給職員表（法人単位）</t>
    <rPh sb="2" eb="4">
      <t>カイゴ</t>
    </rPh>
    <rPh sb="4" eb="7">
      <t>イロウキン</t>
    </rPh>
    <rPh sb="7" eb="9">
      <t>ジュキュウ</t>
    </rPh>
    <rPh sb="9" eb="11">
      <t>ショクイン</t>
    </rPh>
    <rPh sb="11" eb="12">
      <t>ヒョウ</t>
    </rPh>
    <rPh sb="13" eb="15">
      <t>ホウジン</t>
    </rPh>
    <rPh sb="15" eb="17">
      <t>タンイ</t>
    </rPh>
    <phoneticPr fontId="4"/>
  </si>
  <si>
    <t>介護慰労金受給職員表（法人単位）</t>
    <rPh sb="0" eb="2">
      <t>カイゴ</t>
    </rPh>
    <rPh sb="2" eb="5">
      <t>イロウキン</t>
    </rPh>
    <rPh sb="5" eb="7">
      <t>ジュキュウ</t>
    </rPh>
    <rPh sb="7" eb="9">
      <t>ショクイン</t>
    </rPh>
    <rPh sb="9" eb="10">
      <t>ヒョウ</t>
    </rPh>
    <rPh sb="11" eb="13">
      <t>ホウジン</t>
    </rPh>
    <rPh sb="13" eb="15">
      <t>タンイ</t>
    </rPh>
    <phoneticPr fontId="4"/>
  </si>
  <si>
    <t>※用途・品目・数量等を上記に入力しきれない場合は，別紙にまとめてください。</t>
    <rPh sb="11" eb="13">
      <t>ジョウキ</t>
    </rPh>
    <phoneticPr fontId="4"/>
  </si>
  <si>
    <t>※用途・品目・数量等を上記に入力しきれない場合は，別紙にまとめてください。</t>
    <phoneticPr fontId="4"/>
  </si>
  <si>
    <t>20万</t>
    <rPh sb="2" eb="3">
      <t>マン</t>
    </rPh>
    <phoneticPr fontId="4"/>
  </si>
  <si>
    <t>5万</t>
    <rPh sb="1" eb="2">
      <t>マン</t>
    </rPh>
    <phoneticPr fontId="4"/>
  </si>
  <si>
    <t>/事業所</t>
    <rPh sb="1" eb="4">
      <t>ジギョウショ</t>
    </rPh>
    <phoneticPr fontId="1"/>
  </si>
  <si>
    <t>/定員</t>
    <rPh sb="1" eb="3">
      <t>テイイン</t>
    </rPh>
    <phoneticPr fontId="1"/>
  </si>
  <si>
    <t>短期入所療養介護事業所</t>
    <rPh sb="0" eb="2">
      <t>タンキ</t>
    </rPh>
    <rPh sb="2" eb="4">
      <t>ニュウショ</t>
    </rPh>
    <rPh sb="4" eb="6">
      <t>リョウヨウ</t>
    </rPh>
    <rPh sb="6" eb="8">
      <t>カイゴ</t>
    </rPh>
    <rPh sb="8" eb="11">
      <t>ジギョウショ</t>
    </rPh>
    <phoneticPr fontId="4"/>
  </si>
  <si>
    <t>訪問介護事業所</t>
  </si>
  <si>
    <t>訪問入浴介護事業所</t>
  </si>
  <si>
    <t>訪問看護事業所</t>
  </si>
  <si>
    <t>訪問リハビリテーション事業所</t>
  </si>
  <si>
    <t>法人名</t>
    <rPh sb="0" eb="2">
      <t>ホウジン</t>
    </rPh>
    <rPh sb="2" eb="3">
      <t>メイ</t>
    </rPh>
    <phoneticPr fontId="4"/>
  </si>
  <si>
    <t>事業所の住所</t>
    <rPh sb="0" eb="3">
      <t>ジギョウショ</t>
    </rPh>
    <rPh sb="4" eb="6">
      <t>ジュウショ</t>
    </rPh>
    <phoneticPr fontId="4"/>
  </si>
  <si>
    <t>事業所の
郵便番号</t>
    <rPh sb="5" eb="7">
      <t>ユウビン</t>
    </rPh>
    <rPh sb="7" eb="9">
      <t>バンゴウ</t>
    </rPh>
    <phoneticPr fontId="4"/>
  </si>
  <si>
    <t>事業所の
電話番号</t>
    <rPh sb="5" eb="7">
      <t>デンワ</t>
    </rPh>
    <rPh sb="7" eb="9">
      <t>バンゴウ</t>
    </rPh>
    <phoneticPr fontId="4"/>
  </si>
  <si>
    <t>千円</t>
    <rPh sb="0" eb="1">
      <t>セン</t>
    </rPh>
    <rPh sb="1" eb="2">
      <t>エン</t>
    </rPh>
    <phoneticPr fontId="4"/>
  </si>
  <si>
    <t>千円</t>
    <rPh sb="0" eb="1">
      <t>セン</t>
    </rPh>
    <phoneticPr fontId="4"/>
  </si>
  <si>
    <r>
      <rPr>
        <sz val="9"/>
        <rFont val="ＭＳ Ｐ明朝"/>
        <family val="1"/>
        <charset val="128"/>
      </rPr>
      <t>支出額</t>
    </r>
    <r>
      <rPr>
        <b/>
        <sz val="9"/>
        <rFont val="ＭＳ Ｐ明朝"/>
        <family val="1"/>
        <charset val="128"/>
      </rPr>
      <t>（円）</t>
    </r>
    <rPh sb="0" eb="2">
      <t>シシュツ</t>
    </rPh>
    <rPh sb="2" eb="3">
      <t>ガク</t>
    </rPh>
    <rPh sb="4" eb="5">
      <t>エン</t>
    </rPh>
    <phoneticPr fontId="4"/>
  </si>
  <si>
    <t>本報告書の作成手順</t>
    <rPh sb="0" eb="1">
      <t>ホン</t>
    </rPh>
    <rPh sb="1" eb="4">
      <t>ホウコクショ</t>
    </rPh>
    <rPh sb="5" eb="7">
      <t>サクセイ</t>
    </rPh>
    <rPh sb="7" eb="9">
      <t>テジュン</t>
    </rPh>
    <phoneticPr fontId="4"/>
  </si>
  <si>
    <t>日付け宮城県（長政）指令第</t>
    <rPh sb="10" eb="12">
      <t>シレイ</t>
    </rPh>
    <phoneticPr fontId="4"/>
  </si>
  <si>
    <t>号で交付決定通知のありました新型コロナ</t>
    <phoneticPr fontId="4"/>
  </si>
  <si>
    <t>ウイルス感染症緊急包括支援交付金（介護分）については，事業が完了しましたので，補助金等交付規則（昭和５１年宮城県規則第３６号）第１２条の規定により関係書類を添えて報告します。</t>
    <rPh sb="27" eb="29">
      <t>ジギョウ</t>
    </rPh>
    <rPh sb="30" eb="32">
      <t>カンリョウ</t>
    </rPh>
    <rPh sb="39" eb="42">
      <t>ホジョキン</t>
    </rPh>
    <rPh sb="42" eb="43">
      <t>トウ</t>
    </rPh>
    <rPh sb="43" eb="45">
      <t>コウフ</t>
    </rPh>
    <rPh sb="45" eb="47">
      <t>キソク</t>
    </rPh>
    <rPh sb="48" eb="50">
      <t>ショウワ</t>
    </rPh>
    <rPh sb="52" eb="53">
      <t>ネン</t>
    </rPh>
    <rPh sb="53" eb="56">
      <t>ミヤギケン</t>
    </rPh>
    <rPh sb="56" eb="58">
      <t>キソク</t>
    </rPh>
    <rPh sb="58" eb="59">
      <t>ダイ</t>
    </rPh>
    <rPh sb="61" eb="62">
      <t>ゴウ</t>
    </rPh>
    <rPh sb="63" eb="64">
      <t>ダイ</t>
    </rPh>
    <rPh sb="66" eb="67">
      <t>ジョウ</t>
    </rPh>
    <rPh sb="68" eb="70">
      <t>キテイ</t>
    </rPh>
    <rPh sb="73" eb="75">
      <t>カンケイ</t>
    </rPh>
    <rPh sb="75" eb="77">
      <t>ショルイ</t>
    </rPh>
    <rPh sb="78" eb="79">
      <t>ソ</t>
    </rPh>
    <rPh sb="81" eb="83">
      <t>ホウコク</t>
    </rPh>
    <phoneticPr fontId="4"/>
  </si>
  <si>
    <t>各事業所の【個票】のシートを１つのExcelファイルに集約し，個票シート名を【個票●】（●は１からの通し番号）に修正</t>
    <rPh sb="0" eb="1">
      <t>カク</t>
    </rPh>
    <rPh sb="1" eb="4">
      <t>ジギョウショ</t>
    </rPh>
    <rPh sb="6" eb="8">
      <t>コヒョウ</t>
    </rPh>
    <rPh sb="27" eb="29">
      <t>シュウヤク</t>
    </rPh>
    <rPh sb="31" eb="33">
      <t>コヒョウ</t>
    </rPh>
    <rPh sb="36" eb="37">
      <t>メイ</t>
    </rPh>
    <rPh sb="39" eb="41">
      <t>コヒョウ</t>
    </rPh>
    <rPh sb="50" eb="51">
      <t>トオ</t>
    </rPh>
    <rPh sb="52" eb="54">
      <t>バンゴウ</t>
    </rPh>
    <rPh sb="56" eb="58">
      <t>シュウセイ</t>
    </rPh>
    <phoneticPr fontId="4"/>
  </si>
  <si>
    <t>法人本部の作業</t>
    <rPh sb="0" eb="2">
      <t>ホウジン</t>
    </rPh>
    <rPh sb="2" eb="4">
      <t>ホンブ</t>
    </rPh>
    <rPh sb="5" eb="7">
      <t>サギョウ</t>
    </rPh>
    <phoneticPr fontId="4"/>
  </si>
  <si>
    <t>重複
受給者確認用</t>
    <rPh sb="0" eb="2">
      <t>チョウフク</t>
    </rPh>
    <rPh sb="3" eb="6">
      <t>ジュキュウシャ</t>
    </rPh>
    <rPh sb="6" eb="8">
      <t>カクニン</t>
    </rPh>
    <rPh sb="8" eb="9">
      <t>ヨウ</t>
    </rPh>
    <phoneticPr fontId="4"/>
  </si>
  <si>
    <t>他法人での慰労金の受給の有無</t>
    <rPh sb="0" eb="3">
      <t>タホウジン</t>
    </rPh>
    <rPh sb="5" eb="8">
      <t>イロウキン</t>
    </rPh>
    <rPh sb="9" eb="11">
      <t>ジュキュウ</t>
    </rPh>
    <rPh sb="12" eb="14">
      <t>ウム</t>
    </rPh>
    <phoneticPr fontId="4"/>
  </si>
  <si>
    <t>実績額</t>
    <rPh sb="0" eb="3">
      <t>ジッセキガク</t>
    </rPh>
    <phoneticPr fontId="4"/>
  </si>
  <si>
    <t>（単位：千円）</t>
    <rPh sb="4" eb="5">
      <t>セン</t>
    </rPh>
    <phoneticPr fontId="4"/>
  </si>
  <si>
    <t>実績額（千円）</t>
    <rPh sb="0" eb="3">
      <t>ジッセキガク</t>
    </rPh>
    <rPh sb="4" eb="5">
      <t>セン</t>
    </rPh>
    <rPh sb="5" eb="6">
      <t>エン</t>
    </rPh>
    <phoneticPr fontId="4"/>
  </si>
  <si>
    <t>実績額③</t>
    <rPh sb="0" eb="3">
      <t>ジッセキガク</t>
    </rPh>
    <phoneticPr fontId="4"/>
  </si>
  <si>
    <t>３　事業所・施設別実績報告額一覧（サービス別一覧）</t>
    <phoneticPr fontId="4"/>
  </si>
  <si>
    <t>４　法人実績額内訳</t>
    <phoneticPr fontId="4"/>
  </si>
  <si>
    <t>支給
実績額①</t>
    <rPh sb="0" eb="2">
      <t>シキュウ</t>
    </rPh>
    <rPh sb="3" eb="6">
      <t>ジッセキガク</t>
    </rPh>
    <phoneticPr fontId="4"/>
  </si>
  <si>
    <t>支出
実績額②</t>
    <rPh sb="0" eb="2">
      <t>シシュツ</t>
    </rPh>
    <rPh sb="3" eb="5">
      <t>ジッセキ</t>
    </rPh>
    <phoneticPr fontId="4"/>
  </si>
  <si>
    <t>支出
実績額④</t>
    <rPh sb="0" eb="2">
      <t>シシュツ</t>
    </rPh>
    <rPh sb="3" eb="5">
      <t>ジッセキ</t>
    </rPh>
    <phoneticPr fontId="4"/>
  </si>
  <si>
    <r>
      <t xml:space="preserve">各事業所へ【個票●】及び【職員表】への情報入力，証憑書類の提出を依頼
</t>
    </r>
    <r>
      <rPr>
        <sz val="10"/>
        <color theme="4"/>
        <rFont val="ＭＳ 明朝"/>
        <family val="1"/>
        <charset val="128"/>
      </rPr>
      <t>※個票及び職員表へ入力を依頼する情報及び証憑書類は，上記で入力した交付決定通知分となりますので，交付申請の際と同じ事業所を取りまとめてください。</t>
    </r>
    <rPh sb="6" eb="8">
      <t>コヒョウ</t>
    </rPh>
    <rPh sb="10" eb="11">
      <t>オヨ</t>
    </rPh>
    <rPh sb="19" eb="21">
      <t>ジョウホウ</t>
    </rPh>
    <rPh sb="21" eb="23">
      <t>ニュウリョク</t>
    </rPh>
    <rPh sb="29" eb="31">
      <t>テイシュツ</t>
    </rPh>
    <rPh sb="32" eb="34">
      <t>イライ</t>
    </rPh>
    <rPh sb="36" eb="38">
      <t>コヒョウ</t>
    </rPh>
    <rPh sb="38" eb="39">
      <t>オヨ</t>
    </rPh>
    <rPh sb="40" eb="42">
      <t>ショクイン</t>
    </rPh>
    <rPh sb="42" eb="43">
      <t>ヒョウ</t>
    </rPh>
    <rPh sb="44" eb="46">
      <t>ニュウリョク</t>
    </rPh>
    <rPh sb="47" eb="49">
      <t>イライ</t>
    </rPh>
    <rPh sb="51" eb="53">
      <t>ジョウホウ</t>
    </rPh>
    <rPh sb="53" eb="54">
      <t>オヨ</t>
    </rPh>
    <rPh sb="55" eb="57">
      <t>ショウヒョウ</t>
    </rPh>
    <rPh sb="57" eb="59">
      <t>ショルイ</t>
    </rPh>
    <rPh sb="61" eb="63">
      <t>ジョウキ</t>
    </rPh>
    <rPh sb="64" eb="66">
      <t>ニュウリョク</t>
    </rPh>
    <rPh sb="68" eb="70">
      <t>コウフ</t>
    </rPh>
    <rPh sb="70" eb="72">
      <t>ケッテイ</t>
    </rPh>
    <rPh sb="72" eb="74">
      <t>ツウチ</t>
    </rPh>
    <rPh sb="74" eb="75">
      <t>ブン</t>
    </rPh>
    <rPh sb="83" eb="85">
      <t>コウフ</t>
    </rPh>
    <rPh sb="85" eb="87">
      <t>シンセイ</t>
    </rPh>
    <rPh sb="88" eb="89">
      <t>サイ</t>
    </rPh>
    <rPh sb="90" eb="91">
      <t>オナ</t>
    </rPh>
    <rPh sb="92" eb="95">
      <t>ジギョウショ</t>
    </rPh>
    <rPh sb="96" eb="97">
      <t>ト</t>
    </rPh>
    <phoneticPr fontId="4"/>
  </si>
  <si>
    <r>
      <t xml:space="preserve">各事業所の【職員表】を法人単位で一覧表として取りまとめ
</t>
    </r>
    <r>
      <rPr>
        <sz val="10"/>
        <color theme="4"/>
        <rFont val="ＭＳ 明朝"/>
        <family val="1"/>
        <charset val="128"/>
      </rPr>
      <t>※氏名（漢字、カナ），生年月日が一致する者がいる場合，「重複受給者確認用」欄に「可」と表示されません。
※記入欄が不足する場合は，6行目～205行目を行ごとコピーし，206行目に右クリック→「コピーしたセルの挿入」で挿入。</t>
    </r>
    <rPh sb="0" eb="1">
      <t>カク</t>
    </rPh>
    <rPh sb="1" eb="4">
      <t>ジギョウショ</t>
    </rPh>
    <rPh sb="6" eb="8">
      <t>ショクイン</t>
    </rPh>
    <rPh sb="8" eb="9">
      <t>ヒョウ</t>
    </rPh>
    <rPh sb="11" eb="13">
      <t>ホウジン</t>
    </rPh>
    <rPh sb="13" eb="15">
      <t>タンイ</t>
    </rPh>
    <rPh sb="16" eb="18">
      <t>イチラン</t>
    </rPh>
    <rPh sb="18" eb="19">
      <t>ヒョウ</t>
    </rPh>
    <rPh sb="22" eb="23">
      <t>ト</t>
    </rPh>
    <rPh sb="58" eb="60">
      <t>ジュキュウ</t>
    </rPh>
    <phoneticPr fontId="4"/>
  </si>
  <si>
    <t>（役職・代表者名）</t>
    <rPh sb="1" eb="3">
      <t>ヤクショク</t>
    </rPh>
    <rPh sb="4" eb="7">
      <t>ダイヒョウシャ</t>
    </rPh>
    <rPh sb="7" eb="8">
      <t>メイ</t>
    </rPh>
    <phoneticPr fontId="4"/>
  </si>
  <si>
    <t>（法人名）</t>
    <rPh sb="1" eb="3">
      <t>ホウジン</t>
    </rPh>
    <rPh sb="3" eb="4">
      <t>メイ</t>
    </rPh>
    <phoneticPr fontId="4"/>
  </si>
  <si>
    <t>（法人住所）</t>
    <rPh sb="1" eb="3">
      <t>ホウジン</t>
    </rPh>
    <rPh sb="3" eb="5">
      <t>ジュウショ</t>
    </rPh>
    <phoneticPr fontId="4"/>
  </si>
  <si>
    <r>
      <t>【実績報告書】へ宮城県から受け取った</t>
    </r>
    <r>
      <rPr>
        <b/>
        <sz val="12"/>
        <color theme="1"/>
        <rFont val="ＭＳ 明朝"/>
        <family val="1"/>
        <charset val="128"/>
      </rPr>
      <t>交付決定通知書に記載されている日付と指令番号</t>
    </r>
    <r>
      <rPr>
        <sz val="12"/>
        <color theme="1"/>
        <rFont val="ＭＳ 明朝"/>
        <family val="1"/>
        <charset val="128"/>
      </rPr>
      <t xml:space="preserve">を入力（紫色のセルに入力）
</t>
    </r>
    <r>
      <rPr>
        <b/>
        <u/>
        <sz val="12"/>
        <color rgb="FFFF0000"/>
        <rFont val="ＭＳ 明朝"/>
        <family val="1"/>
        <charset val="128"/>
      </rPr>
      <t>※１件の交付決定に対して１件の実績報告書を作成していただくことになります。</t>
    </r>
    <r>
      <rPr>
        <sz val="12"/>
        <color rgb="FFFF0000"/>
        <rFont val="ＭＳ 明朝"/>
        <family val="1"/>
        <charset val="128"/>
      </rPr>
      <t>複数回交付申請を行い，複数の交付決定を受けている法人は，それぞれの交付決定に対して，実績報告書を作成してください。</t>
    </r>
    <r>
      <rPr>
        <sz val="12"/>
        <color theme="1"/>
        <rFont val="ＭＳ 明朝"/>
        <family val="1"/>
        <charset val="128"/>
      </rPr>
      <t xml:space="preserve">
</t>
    </r>
    <r>
      <rPr>
        <sz val="10"/>
        <color theme="4"/>
        <rFont val="ＭＳ 明朝"/>
        <family val="1"/>
        <charset val="128"/>
      </rPr>
      <t>※交付決定日や指令番号が不明な場合は，申請法人名・申請時期を明記の上，「covid-jisseki@pref.miyagi.lg.jp」までメールにてお問い合わせください。</t>
    </r>
    <rPh sb="1" eb="3">
      <t>ジッセキ</t>
    </rPh>
    <rPh sb="8" eb="11">
      <t>ミヤギケン</t>
    </rPh>
    <rPh sb="13" eb="14">
      <t>ウ</t>
    </rPh>
    <rPh sb="15" eb="16">
      <t>ト</t>
    </rPh>
    <rPh sb="18" eb="20">
      <t>コウフ</t>
    </rPh>
    <rPh sb="20" eb="22">
      <t>ケッテイ</t>
    </rPh>
    <rPh sb="22" eb="25">
      <t>ツウチショ</t>
    </rPh>
    <rPh sb="26" eb="28">
      <t>キサイ</t>
    </rPh>
    <rPh sb="33" eb="35">
      <t>ヒヅケ</t>
    </rPh>
    <rPh sb="36" eb="38">
      <t>シレイ</t>
    </rPh>
    <rPh sb="38" eb="40">
      <t>バンゴウ</t>
    </rPh>
    <rPh sb="41" eb="43">
      <t>ニュウリョク</t>
    </rPh>
    <rPh sb="44" eb="45">
      <t>ムラサキ</t>
    </rPh>
    <rPh sb="45" eb="46">
      <t>イロ</t>
    </rPh>
    <rPh sb="50" eb="52">
      <t>ニュウリョク</t>
    </rPh>
    <rPh sb="56" eb="57">
      <t>ケン</t>
    </rPh>
    <rPh sb="58" eb="60">
      <t>コウフ</t>
    </rPh>
    <rPh sb="60" eb="62">
      <t>ケッテイ</t>
    </rPh>
    <rPh sb="63" eb="64">
      <t>タイ</t>
    </rPh>
    <rPh sb="67" eb="68">
      <t>ケン</t>
    </rPh>
    <rPh sb="69" eb="71">
      <t>ジッセキ</t>
    </rPh>
    <rPh sb="71" eb="73">
      <t>ホウコク</t>
    </rPh>
    <rPh sb="73" eb="74">
      <t>ショ</t>
    </rPh>
    <rPh sb="75" eb="77">
      <t>サクセイ</t>
    </rPh>
    <rPh sb="91" eb="93">
      <t>フクスウ</t>
    </rPh>
    <rPh sb="93" eb="94">
      <t>カイ</t>
    </rPh>
    <rPh sb="94" eb="96">
      <t>コウフ</t>
    </rPh>
    <rPh sb="96" eb="98">
      <t>シンセイ</t>
    </rPh>
    <rPh sb="99" eb="100">
      <t>オコナ</t>
    </rPh>
    <rPh sb="102" eb="104">
      <t>フクスウ</t>
    </rPh>
    <rPh sb="105" eb="107">
      <t>コウフ</t>
    </rPh>
    <rPh sb="107" eb="109">
      <t>ケッテイ</t>
    </rPh>
    <rPh sb="110" eb="111">
      <t>ウ</t>
    </rPh>
    <rPh sb="115" eb="117">
      <t>ホウジン</t>
    </rPh>
    <rPh sb="124" eb="126">
      <t>コウフ</t>
    </rPh>
    <rPh sb="126" eb="128">
      <t>ケッテイ</t>
    </rPh>
    <rPh sb="129" eb="130">
      <t>タイ</t>
    </rPh>
    <rPh sb="133" eb="135">
      <t>ジッセキ</t>
    </rPh>
    <rPh sb="135" eb="138">
      <t>ホウコクショ</t>
    </rPh>
    <rPh sb="139" eb="141">
      <t>サクセイ</t>
    </rPh>
    <rPh sb="150" eb="152">
      <t>コウフ</t>
    </rPh>
    <rPh sb="152" eb="154">
      <t>ケッテイ</t>
    </rPh>
    <rPh sb="154" eb="155">
      <t>ヒ</t>
    </rPh>
    <rPh sb="156" eb="158">
      <t>シレイ</t>
    </rPh>
    <rPh sb="158" eb="160">
      <t>バンゴウ</t>
    </rPh>
    <rPh sb="161" eb="163">
      <t>フメイ</t>
    </rPh>
    <rPh sb="164" eb="166">
      <t>バアイ</t>
    </rPh>
    <rPh sb="168" eb="170">
      <t>シンセイ</t>
    </rPh>
    <rPh sb="170" eb="172">
      <t>ホウジン</t>
    </rPh>
    <rPh sb="172" eb="173">
      <t>メイ</t>
    </rPh>
    <rPh sb="174" eb="176">
      <t>シンセイ</t>
    </rPh>
    <rPh sb="176" eb="178">
      <t>ジキ</t>
    </rPh>
    <rPh sb="179" eb="181">
      <t>メイキ</t>
    </rPh>
    <rPh sb="182" eb="183">
      <t>ウエ</t>
    </rPh>
    <rPh sb="225" eb="226">
      <t>ト</t>
    </rPh>
    <rPh sb="227" eb="228">
      <t>ア</t>
    </rPh>
    <phoneticPr fontId="4"/>
  </si>
  <si>
    <r>
      <t>以下の作業を行った上で，法人本部へ</t>
    </r>
    <r>
      <rPr>
        <b/>
        <sz val="12"/>
        <color theme="1"/>
        <rFont val="ＭＳ 明朝"/>
        <family val="1"/>
        <charset val="128"/>
      </rPr>
      <t>証憑書類</t>
    </r>
    <r>
      <rPr>
        <sz val="12"/>
        <color theme="1"/>
        <rFont val="ＭＳ 明朝"/>
        <family val="1"/>
        <charset val="128"/>
      </rPr>
      <t>とともに送付
【個票●】
・水色セル：必要情報を入力
・緑色セル：プルダウンから選択
【職員表】
・慰労金を受領した職員について，氏名や支払年月日などの情報を職員表に取りまとめ(水色セル：必要情報を入力，緑色セル：プルダウンから選択)</t>
    </r>
    <rPh sb="1" eb="2">
      <t>カ</t>
    </rPh>
    <rPh sb="3" eb="5">
      <t>サギョウ</t>
    </rPh>
    <rPh sb="6" eb="7">
      <t>オコナ</t>
    </rPh>
    <rPh sb="9" eb="10">
      <t>ウエ</t>
    </rPh>
    <rPh sb="12" eb="14">
      <t>ホウジン</t>
    </rPh>
    <rPh sb="14" eb="16">
      <t>ホンブ</t>
    </rPh>
    <rPh sb="17" eb="19">
      <t>ショウヒョウ</t>
    </rPh>
    <rPh sb="19" eb="21">
      <t>ショルイ</t>
    </rPh>
    <rPh sb="25" eb="27">
      <t>ソウフ</t>
    </rPh>
    <rPh sb="29" eb="31">
      <t>コヒョウ</t>
    </rPh>
    <rPh sb="35" eb="37">
      <t>ミズイロ</t>
    </rPh>
    <rPh sb="40" eb="42">
      <t>ヒツヨウ</t>
    </rPh>
    <rPh sb="42" eb="44">
      <t>ジョウホウ</t>
    </rPh>
    <rPh sb="45" eb="47">
      <t>ニュウリョク</t>
    </rPh>
    <rPh sb="49" eb="51">
      <t>ミドリイロ</t>
    </rPh>
    <rPh sb="61" eb="63">
      <t>センタク</t>
    </rPh>
    <rPh sb="65" eb="67">
      <t>ショクイン</t>
    </rPh>
    <rPh sb="67" eb="68">
      <t>ヒョウ</t>
    </rPh>
    <rPh sb="71" eb="74">
      <t>イロウキン</t>
    </rPh>
    <rPh sb="75" eb="77">
      <t>ジュリョウ</t>
    </rPh>
    <rPh sb="79" eb="81">
      <t>ショクイン</t>
    </rPh>
    <rPh sb="86" eb="88">
      <t>シメイ</t>
    </rPh>
    <rPh sb="89" eb="91">
      <t>シハラ</t>
    </rPh>
    <rPh sb="91" eb="94">
      <t>ネンガッピ</t>
    </rPh>
    <rPh sb="97" eb="99">
      <t>ジョウホウ</t>
    </rPh>
    <rPh sb="100" eb="102">
      <t>ショクイン</t>
    </rPh>
    <rPh sb="102" eb="103">
      <t>ヒョウ</t>
    </rPh>
    <rPh sb="104" eb="105">
      <t>ト</t>
    </rPh>
    <phoneticPr fontId="4"/>
  </si>
  <si>
    <t>支払金額</t>
    <rPh sb="0" eb="2">
      <t>シハラ</t>
    </rPh>
    <rPh sb="2" eb="4">
      <t>キンガク</t>
    </rPh>
    <phoneticPr fontId="4"/>
  </si>
  <si>
    <r>
      <t>【実績報告書】に，日付，法人住所，法人名，法人代表者の役職と氏名，報告内容に関する連絡先を入力後，印刷し，</t>
    </r>
    <r>
      <rPr>
        <b/>
        <u val="double"/>
        <sz val="12"/>
        <color rgb="FFFF0000"/>
        <rFont val="ＭＳ 明朝"/>
        <family val="1"/>
        <charset val="128"/>
      </rPr>
      <t>法人代表者印を押印</t>
    </r>
    <rPh sb="1" eb="3">
      <t>ジッセキ</t>
    </rPh>
    <rPh sb="17" eb="19">
      <t>ホウジン</t>
    </rPh>
    <rPh sb="19" eb="20">
      <t>メイ</t>
    </rPh>
    <rPh sb="21" eb="23">
      <t>ホウジン</t>
    </rPh>
    <rPh sb="23" eb="26">
      <t>ダイヒョウシャ</t>
    </rPh>
    <rPh sb="27" eb="29">
      <t>ヤクショク</t>
    </rPh>
    <rPh sb="30" eb="31">
      <t>シ</t>
    </rPh>
    <rPh sb="31" eb="32">
      <t>メイ</t>
    </rPh>
    <rPh sb="45" eb="47">
      <t>ニュウリョク</t>
    </rPh>
    <rPh sb="47" eb="48">
      <t>ゴ</t>
    </rPh>
    <rPh sb="49" eb="51">
      <t>インサツ</t>
    </rPh>
    <rPh sb="53" eb="55">
      <t>ホウジン</t>
    </rPh>
    <rPh sb="55" eb="58">
      <t>ダイヒョウシャ</t>
    </rPh>
    <rPh sb="58" eb="59">
      <t>イン</t>
    </rPh>
    <rPh sb="60" eb="62">
      <t>オウイン</t>
    </rPh>
    <phoneticPr fontId="4"/>
  </si>
  <si>
    <r>
      <t xml:space="preserve">【個票●】の内容が，【実績額一覧】及び【法人実績額内訳】に正しく反映されていることを確認
</t>
    </r>
    <r>
      <rPr>
        <sz val="10"/>
        <color theme="4"/>
        <rFont val="ＭＳ 明朝"/>
        <family val="1"/>
        <charset val="128"/>
      </rPr>
      <t xml:space="preserve">※【実績額一覧】及び【法人実績額内訳】は個票の入力内容をもとに自動入力されます。
</t>
    </r>
    <r>
      <rPr>
        <sz val="10"/>
        <color rgb="FFFF0000"/>
        <rFont val="ＭＳ 明朝"/>
        <family val="1"/>
        <charset val="128"/>
      </rPr>
      <t>※実績額が交付決定額を下回る場合，差額分を返金していただきます。
　なお，</t>
    </r>
    <r>
      <rPr>
        <b/>
        <u/>
        <sz val="10"/>
        <color rgb="FFFF0000"/>
        <rFont val="ＭＳ 明朝"/>
        <family val="1"/>
        <charset val="128"/>
      </rPr>
      <t>実績額が交付決定額を上回る場合でも，交付決定額以上の補助金を追加交付することはできません。</t>
    </r>
    <rPh sb="1" eb="3">
      <t>コヒョウ</t>
    </rPh>
    <rPh sb="6" eb="8">
      <t>ナイヨウ</t>
    </rPh>
    <rPh sb="11" eb="14">
      <t>ジッセキガク</t>
    </rPh>
    <rPh sb="14" eb="16">
      <t>イチラン</t>
    </rPh>
    <rPh sb="17" eb="18">
      <t>オヨ</t>
    </rPh>
    <rPh sb="20" eb="22">
      <t>ホウジン</t>
    </rPh>
    <rPh sb="22" eb="24">
      <t>ジッセキ</t>
    </rPh>
    <rPh sb="24" eb="25">
      <t>ガク</t>
    </rPh>
    <rPh sb="25" eb="27">
      <t>ウチワケ</t>
    </rPh>
    <rPh sb="29" eb="30">
      <t>タダ</t>
    </rPh>
    <rPh sb="30" eb="31">
      <t>テキセイ</t>
    </rPh>
    <rPh sb="32" eb="34">
      <t>ハンエイ</t>
    </rPh>
    <rPh sb="42" eb="44">
      <t>カクニン</t>
    </rPh>
    <rPh sb="65" eb="67">
      <t>コヒョウ</t>
    </rPh>
    <rPh sb="68" eb="70">
      <t>ニュウリョク</t>
    </rPh>
    <rPh sb="70" eb="72">
      <t>ナイヨウ</t>
    </rPh>
    <rPh sb="76" eb="78">
      <t>ジドウ</t>
    </rPh>
    <rPh sb="78" eb="80">
      <t>ニュウリョク</t>
    </rPh>
    <rPh sb="87" eb="89">
      <t>ジッセキ</t>
    </rPh>
    <rPh sb="89" eb="90">
      <t>ガク</t>
    </rPh>
    <rPh sb="91" eb="93">
      <t>コウフ</t>
    </rPh>
    <rPh sb="93" eb="96">
      <t>ケッテイガク</t>
    </rPh>
    <rPh sb="97" eb="99">
      <t>シタマワ</t>
    </rPh>
    <rPh sb="100" eb="102">
      <t>バアイ</t>
    </rPh>
    <rPh sb="103" eb="105">
      <t>サガク</t>
    </rPh>
    <rPh sb="105" eb="106">
      <t>ブン</t>
    </rPh>
    <rPh sb="107" eb="109">
      <t>ヘンキン</t>
    </rPh>
    <rPh sb="123" eb="125">
      <t>ジッセキ</t>
    </rPh>
    <rPh sb="125" eb="126">
      <t>ガク</t>
    </rPh>
    <rPh sb="127" eb="129">
      <t>コウフ</t>
    </rPh>
    <rPh sb="129" eb="131">
      <t>ケッテイ</t>
    </rPh>
    <rPh sb="131" eb="132">
      <t>ガク</t>
    </rPh>
    <rPh sb="133" eb="135">
      <t>ウワマワ</t>
    </rPh>
    <rPh sb="136" eb="138">
      <t>バアイ</t>
    </rPh>
    <rPh sb="141" eb="143">
      <t>コウフ</t>
    </rPh>
    <rPh sb="143" eb="145">
      <t>ケッテイ</t>
    </rPh>
    <rPh sb="145" eb="146">
      <t>ガク</t>
    </rPh>
    <rPh sb="146" eb="148">
      <t>イジョウ</t>
    </rPh>
    <rPh sb="149" eb="152">
      <t>ホジョキン</t>
    </rPh>
    <rPh sb="153" eb="155">
      <t>ツイカ</t>
    </rPh>
    <rPh sb="155" eb="157">
      <t>コウフ</t>
    </rPh>
    <phoneticPr fontId="4"/>
  </si>
  <si>
    <r>
      <t>Excelファイル名を法人名に変更後，</t>
    </r>
    <r>
      <rPr>
        <b/>
        <u val="double"/>
        <sz val="12"/>
        <color rgb="FFFF0000"/>
        <rFont val="ＭＳ 明朝"/>
        <family val="1"/>
        <charset val="128"/>
      </rPr>
      <t>実績報告書一式のExcelファイルを電子媒体（CD等）へ格納</t>
    </r>
    <r>
      <rPr>
        <sz val="12"/>
        <color theme="1"/>
        <rFont val="ＭＳ 明朝"/>
        <family val="1"/>
        <charset val="128"/>
      </rPr>
      <t xml:space="preserve">
電子媒体（CD等）のディスク等の盤面に所要の事項（※）を記載したラベルを貼付又はフェルトペン等で記入
</t>
    </r>
    <r>
      <rPr>
        <sz val="10"/>
        <color theme="4"/>
        <rFont val="ＭＳ 明朝"/>
        <family val="1"/>
        <charset val="128"/>
      </rPr>
      <t>※盤面に記載する事項
・新型コロナ交付金(介護分)実績報告書
・法人名
・報告年月日（実績報告書に記載した日付）</t>
    </r>
    <rPh sb="11" eb="13">
      <t>ホウジン</t>
    </rPh>
    <rPh sb="13" eb="14">
      <t>メイ</t>
    </rPh>
    <rPh sb="17" eb="18">
      <t>ゴ</t>
    </rPh>
    <rPh sb="50" eb="52">
      <t>デンシ</t>
    </rPh>
    <rPh sb="52" eb="54">
      <t>バイタイ</t>
    </rPh>
    <rPh sb="113" eb="115">
      <t>シンガタ</t>
    </rPh>
    <rPh sb="118" eb="121">
      <t>コウフキン</t>
    </rPh>
    <rPh sb="122" eb="124">
      <t>カイゴ</t>
    </rPh>
    <rPh sb="124" eb="125">
      <t>ブン</t>
    </rPh>
    <rPh sb="133" eb="135">
      <t>ホウジン</t>
    </rPh>
    <rPh sb="135" eb="136">
      <t>メイ</t>
    </rPh>
    <rPh sb="138" eb="140">
      <t>ホウコク</t>
    </rPh>
    <rPh sb="144" eb="146">
      <t>ジッセキ</t>
    </rPh>
    <rPh sb="146" eb="148">
      <t>ホウコク</t>
    </rPh>
    <phoneticPr fontId="4"/>
  </si>
  <si>
    <t>証憑書類を各補助事業ごとに整理（表紙＋領収証等の写し）
※整理方法については，別紙マニュアルP.6～7参照</t>
    <rPh sb="5" eb="6">
      <t>カク</t>
    </rPh>
    <rPh sb="6" eb="8">
      <t>ホジョ</t>
    </rPh>
    <rPh sb="19" eb="22">
      <t>リョウシュウショウ</t>
    </rPh>
    <rPh sb="22" eb="23">
      <t>トウ</t>
    </rPh>
    <rPh sb="29" eb="31">
      <t>セイリ</t>
    </rPh>
    <rPh sb="31" eb="33">
      <t>ホウホウ</t>
    </rPh>
    <rPh sb="39" eb="41">
      <t>ベッシ</t>
    </rPh>
    <rPh sb="51" eb="53">
      <t>サンショウ</t>
    </rPh>
    <phoneticPr fontId="4"/>
  </si>
  <si>
    <r>
      <rPr>
        <b/>
        <sz val="12"/>
        <color theme="1"/>
        <rFont val="ＭＳ ゴシック"/>
        <family val="3"/>
        <charset val="128"/>
      </rPr>
      <t>提出物</t>
    </r>
    <r>
      <rPr>
        <sz val="12"/>
        <color theme="1"/>
        <rFont val="ＭＳ 明朝"/>
        <family val="1"/>
        <charset val="128"/>
      </rPr>
      <t xml:space="preserve">
①</t>
    </r>
    <r>
      <rPr>
        <b/>
        <u val="double"/>
        <sz val="12"/>
        <color rgb="FFFF0000"/>
        <rFont val="ＭＳ 明朝"/>
        <family val="1"/>
        <charset val="128"/>
      </rPr>
      <t>法人代表者印を押印した実績報告書</t>
    </r>
    <r>
      <rPr>
        <sz val="12"/>
        <color theme="1"/>
        <rFont val="ＭＳ 明朝"/>
        <family val="1"/>
        <charset val="128"/>
      </rPr>
      <t>の紙媒体
②</t>
    </r>
    <r>
      <rPr>
        <b/>
        <u val="double"/>
        <sz val="12"/>
        <color rgb="FFFF0000"/>
        <rFont val="ＭＳ 明朝"/>
        <family val="1"/>
        <charset val="128"/>
      </rPr>
      <t xml:space="preserve">Excelファイルを格納した電子媒体(CD等)
</t>
    </r>
    <r>
      <rPr>
        <sz val="12"/>
        <color theme="1"/>
        <rFont val="ＭＳ 明朝"/>
        <family val="1"/>
        <charset val="128"/>
      </rPr>
      <t>③表紙を付けて整理した実績額の内訳が分かる証憑書類（領収証等の写し）
①～③を県に直接郵送で提出
郵送で提出する場合には，封筒に「新型コロナ支援交付金(介護分)実績報告書　在中」と明記
提出先：〒980-8570
　　　　仙台市青葉区本町３丁目８番１号
　　　　宮城県庁　長寿社会政策課　新型コロナ交付金(介護分)担当　あて</t>
    </r>
    <rPh sb="0" eb="3">
      <t>テイシュツブツ</t>
    </rPh>
    <rPh sb="5" eb="7">
      <t>ホウジン</t>
    </rPh>
    <rPh sb="12" eb="14">
      <t>オウイン</t>
    </rPh>
    <rPh sb="22" eb="23">
      <t>カミ</t>
    </rPh>
    <rPh sb="23" eb="25">
      <t>バイタイ</t>
    </rPh>
    <rPh sb="37" eb="39">
      <t>カクノウ</t>
    </rPh>
    <rPh sb="41" eb="43">
      <t>デンシ</t>
    </rPh>
    <rPh sb="43" eb="45">
      <t>バイタイ</t>
    </rPh>
    <rPh sb="48" eb="49">
      <t>トウ</t>
    </rPh>
    <rPh sb="52" eb="54">
      <t>ヒョウシ</t>
    </rPh>
    <rPh sb="55" eb="56">
      <t>ツ</t>
    </rPh>
    <rPh sb="58" eb="60">
      <t>セイリ</t>
    </rPh>
    <rPh sb="62" eb="64">
      <t>ジッセキ</t>
    </rPh>
    <rPh sb="64" eb="65">
      <t>ガク</t>
    </rPh>
    <rPh sb="66" eb="68">
      <t>ウチワケ</t>
    </rPh>
    <rPh sb="69" eb="70">
      <t>ワ</t>
    </rPh>
    <rPh sb="72" eb="74">
      <t>ショウヒョウ</t>
    </rPh>
    <rPh sb="74" eb="76">
      <t>ショルイ</t>
    </rPh>
    <rPh sb="80" eb="81">
      <t>トウ</t>
    </rPh>
    <rPh sb="82" eb="83">
      <t>ウツ</t>
    </rPh>
    <rPh sb="91" eb="92">
      <t>ケン</t>
    </rPh>
    <rPh sb="93" eb="95">
      <t>チョクセツ</t>
    </rPh>
    <rPh sb="95" eb="97">
      <t>ユウソウ</t>
    </rPh>
    <rPh sb="98" eb="100">
      <t>テイシュツ</t>
    </rPh>
    <rPh sb="101" eb="103">
      <t>ユウソウ</t>
    </rPh>
    <rPh sb="104" eb="106">
      <t>テイシュツ</t>
    </rPh>
    <rPh sb="108" eb="110">
      <t>バアイ</t>
    </rPh>
    <rPh sb="117" eb="119">
      <t>シンガタ</t>
    </rPh>
    <rPh sb="122" eb="124">
      <t>シエン</t>
    </rPh>
    <rPh sb="124" eb="127">
      <t>コウフキン</t>
    </rPh>
    <rPh sb="128" eb="130">
      <t>カイゴ</t>
    </rPh>
    <rPh sb="130" eb="131">
      <t>ブン</t>
    </rPh>
    <rPh sb="132" eb="134">
      <t>ジッセキ</t>
    </rPh>
    <rPh sb="134" eb="136">
      <t>ホウコク</t>
    </rPh>
    <rPh sb="138" eb="140">
      <t>ザイチュウ</t>
    </rPh>
    <rPh sb="142" eb="144">
      <t>メイキ</t>
    </rPh>
    <rPh sb="145" eb="147">
      <t>テイシュツ</t>
    </rPh>
    <rPh sb="147" eb="148">
      <t>サキ</t>
    </rPh>
    <rPh sb="175" eb="176">
      <t>バン</t>
    </rPh>
    <rPh sb="177" eb="178">
      <t>ゴウ</t>
    </rPh>
    <rPh sb="186" eb="187">
      <t>チョウ</t>
    </rPh>
    <rPh sb="205" eb="207">
      <t>カイゴ</t>
    </rPh>
    <rPh sb="207" eb="208">
      <t>ブン</t>
    </rPh>
    <phoneticPr fontId="4"/>
  </si>
  <si>
    <t xml:space="preserve"> ※対象職員の氏名等について、職員表を作成すること。</t>
    <rPh sb="15" eb="17">
      <t>ショクイン</t>
    </rPh>
    <rPh sb="17" eb="18">
      <t>ヒョウ</t>
    </rPh>
    <phoneticPr fontId="4"/>
  </si>
  <si>
    <t>５　証憑書類（領収証等の写し）</t>
    <rPh sb="2" eb="4">
      <t>ショウヒョウ</t>
    </rPh>
    <rPh sb="4" eb="6">
      <t>ショルイ</t>
    </rPh>
    <rPh sb="7" eb="10">
      <t>リョウシュウショウ</t>
    </rPh>
    <rPh sb="10" eb="11">
      <t>トウ</t>
    </rPh>
    <rPh sb="12" eb="13">
      <t>ウツ</t>
    </rPh>
    <phoneticPr fontId="4"/>
  </si>
  <si>
    <t>郵便番号</t>
    <rPh sb="0" eb="2">
      <t>ユウビン</t>
    </rPh>
    <rPh sb="2" eb="4">
      <t>バンゴウ</t>
    </rPh>
    <phoneticPr fontId="4"/>
  </si>
  <si>
    <t>住所</t>
    <rPh sb="0" eb="2">
      <t>ジュウショ</t>
    </rPh>
    <phoneticPr fontId="4"/>
  </si>
  <si>
    <t xml:space="preserve"> 部署名・役職</t>
    <rPh sb="1" eb="4">
      <t>ブショメイ</t>
    </rPh>
    <rPh sb="5" eb="7">
      <t>ヤクショク</t>
    </rPh>
    <phoneticPr fontId="4"/>
  </si>
  <si>
    <t>宮城県</t>
    <phoneticPr fontId="4"/>
  </si>
  <si>
    <t xml:space="preserve"> 返納通知書等
 書類送付先</t>
    <rPh sb="1" eb="3">
      <t>ヘンノウ</t>
    </rPh>
    <rPh sb="3" eb="6">
      <t>ツウチショ</t>
    </rPh>
    <rPh sb="6" eb="7">
      <t>トウ</t>
    </rPh>
    <rPh sb="9" eb="11">
      <t>ショルイ</t>
    </rPh>
    <rPh sb="11" eb="14">
      <t>ソウフサキ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</si>
</sst>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Red]\-#,##0\ "/>
    <numFmt numFmtId="178" formatCode="#,##0;\-#,##0;&quot;&quot;"/>
    <numFmt numFmtId="179" formatCode="[$-F800]dddd\,\ mmmm\ dd\,\ yyyy"/>
    <numFmt numFmtId="180" formatCode="yyyy&quot;年&quot;m&quot;月&quot;d&quot;日&quot;;@"/>
    <numFmt numFmtId="181" formatCode="#,##0_);[Red]\(#,##0\)"/>
    <numFmt numFmtId="182" formatCode="#,##0.0_ "/>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b/>
      <sz val="11"/>
      <name val="ＭＳ Ｐ明朝"/>
      <family val="1"/>
      <charset val="128"/>
    </font>
    <font>
      <b/>
      <sz val="9"/>
      <color indexed="81"/>
      <name val="MS P ゴシック"/>
      <family val="3"/>
      <charset val="128"/>
    </font>
    <font>
      <b/>
      <sz val="12"/>
      <name val="ＭＳ Ｐ明朝"/>
      <family val="1"/>
      <charset val="128"/>
    </font>
    <font>
      <sz val="9"/>
      <name val="ＭＳ 明朝"/>
      <family val="1"/>
      <charset val="128"/>
    </font>
    <font>
      <sz val="10"/>
      <color theme="4"/>
      <name val="ＭＳ 明朝"/>
      <family val="1"/>
      <charset val="128"/>
    </font>
    <font>
      <b/>
      <sz val="10"/>
      <name val="ＭＳ 明朝"/>
      <family val="1"/>
      <charset val="128"/>
    </font>
    <font>
      <b/>
      <u val="double"/>
      <sz val="12"/>
      <color rgb="FFFF0000"/>
      <name val="ＭＳ 明朝"/>
      <family val="1"/>
      <charset val="128"/>
    </font>
    <font>
      <b/>
      <sz val="14"/>
      <name val="ＭＳ Ｐ明朝"/>
      <family val="1"/>
      <charset val="128"/>
    </font>
    <font>
      <b/>
      <sz val="12"/>
      <name val="ＭＳ 明朝"/>
      <family val="1"/>
      <charset val="128"/>
    </font>
    <font>
      <b/>
      <u/>
      <sz val="9"/>
      <color indexed="81"/>
      <name val="MS P ゴシック"/>
      <family val="3"/>
      <charset val="128"/>
    </font>
    <font>
      <b/>
      <sz val="9"/>
      <name val="ＭＳ Ｐ明朝"/>
      <family val="1"/>
      <charset val="128"/>
    </font>
    <font>
      <sz val="11"/>
      <color theme="1"/>
      <name val="ＭＳ 明朝"/>
      <family val="1"/>
      <charset val="128"/>
    </font>
    <font>
      <b/>
      <sz val="12"/>
      <color theme="1"/>
      <name val="ＭＳ 明朝"/>
      <family val="1"/>
      <charset val="128"/>
    </font>
    <font>
      <b/>
      <sz val="12"/>
      <color theme="1"/>
      <name val="ＭＳ ゴシック"/>
      <family val="3"/>
      <charset val="128"/>
    </font>
    <font>
      <sz val="11"/>
      <color theme="1"/>
      <name val="ＭＳ Ｐ明朝"/>
      <family val="1"/>
      <charset val="128"/>
    </font>
    <font>
      <sz val="14"/>
      <name val="ＭＳ Ｐ明朝"/>
      <family val="1"/>
      <charset val="128"/>
    </font>
    <font>
      <b/>
      <u/>
      <sz val="12"/>
      <color rgb="FFFF0000"/>
      <name val="ＭＳ 明朝"/>
      <family val="1"/>
      <charset val="128"/>
    </font>
    <font>
      <sz val="12"/>
      <color rgb="FFFF0000"/>
      <name val="ＭＳ 明朝"/>
      <family val="1"/>
      <charset val="128"/>
    </font>
    <font>
      <sz val="10"/>
      <color rgb="FFFF0000"/>
      <name val="ＭＳ 明朝"/>
      <family val="1"/>
      <charset val="128"/>
    </font>
    <font>
      <b/>
      <u/>
      <sz val="10"/>
      <color rgb="FFFF0000"/>
      <name val="ＭＳ 明朝"/>
      <family val="1"/>
      <charset val="128"/>
    </font>
    <font>
      <sz val="7"/>
      <color indexed="81"/>
      <name val="MS P ゴシック"/>
      <family val="3"/>
      <charset val="128"/>
    </font>
    <font>
      <sz val="10"/>
      <color theme="1"/>
      <name val="ＭＳ 明朝"/>
      <family val="1"/>
      <charset val="128"/>
    </font>
  </fonts>
  <fills count="11">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rgb="FFCCFF99"/>
        <bgColor indexed="64"/>
      </patternFill>
    </fill>
    <fill>
      <patternFill patternType="solid">
        <fgColor theme="7" tint="0.59999389629810485"/>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422">
    <xf numFmtId="0" fontId="0" fillId="0" borderId="0" xfId="0">
      <alignment vertical="center"/>
    </xf>
    <xf numFmtId="0" fontId="6" fillId="0" borderId="0" xfId="0" applyFont="1">
      <alignment vertical="center"/>
    </xf>
    <xf numFmtId="0" fontId="8" fillId="0" borderId="0" xfId="0" applyFont="1" applyFill="1">
      <alignment vertical="center"/>
    </xf>
    <xf numFmtId="0" fontId="9" fillId="0" borderId="0" xfId="0" applyFont="1" applyFill="1">
      <alignment vertical="center"/>
    </xf>
    <xf numFmtId="0" fontId="8"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15" fillId="0" borderId="0" xfId="0" applyFont="1">
      <alignment vertical="center"/>
    </xf>
    <xf numFmtId="0" fontId="9" fillId="0" borderId="0" xfId="0" applyFont="1" applyAlignment="1">
      <alignment horizontal="right" vertical="center"/>
    </xf>
    <xf numFmtId="0" fontId="10" fillId="0" borderId="0" xfId="0" applyFont="1">
      <alignment vertical="center"/>
    </xf>
    <xf numFmtId="0" fontId="0" fillId="4" borderId="0" xfId="0" applyFill="1">
      <alignment vertical="center"/>
    </xf>
    <xf numFmtId="0" fontId="4" fillId="0" borderId="0" xfId="0" applyFont="1">
      <alignment vertical="center"/>
    </xf>
    <xf numFmtId="179" fontId="9" fillId="3" borderId="25" xfId="0" applyNumberFormat="1" applyFont="1" applyFill="1" applyBorder="1" applyAlignment="1">
      <alignment vertical="center" shrinkToFit="1"/>
    </xf>
    <xf numFmtId="0" fontId="12" fillId="2" borderId="18"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18" xfId="0" applyFont="1" applyFill="1" applyBorder="1" applyAlignment="1">
      <alignment horizontal="center" vertical="center"/>
    </xf>
    <xf numFmtId="0" fontId="9" fillId="0" borderId="25" xfId="0" applyFont="1" applyBorder="1" applyAlignment="1">
      <alignment horizontal="center" vertical="center"/>
    </xf>
    <xf numFmtId="0" fontId="9" fillId="5" borderId="25" xfId="0" applyFont="1" applyFill="1" applyBorder="1">
      <alignment vertical="center"/>
    </xf>
    <xf numFmtId="0" fontId="7" fillId="0" borderId="0" xfId="0" applyFont="1" applyFill="1" applyBorder="1" applyAlignment="1">
      <alignment horizontal="left" vertical="center"/>
    </xf>
    <xf numFmtId="178" fontId="8" fillId="0" borderId="25" xfId="0" applyNumberFormat="1" applyFont="1" applyBorder="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left" vertical="center"/>
    </xf>
    <xf numFmtId="0" fontId="14" fillId="0" borderId="0" xfId="0" applyFont="1" applyAlignment="1">
      <alignment horizontal="left" vertical="top"/>
    </xf>
    <xf numFmtId="0" fontId="14" fillId="0" borderId="0" xfId="0" applyFont="1">
      <alignment vertical="center"/>
    </xf>
    <xf numFmtId="0" fontId="10" fillId="2" borderId="25"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9" fillId="3" borderId="25" xfId="0" applyFont="1" applyFill="1" applyBorder="1" applyAlignment="1">
      <alignment vertical="center" shrinkToFit="1"/>
    </xf>
    <xf numFmtId="49" fontId="12" fillId="3" borderId="25" xfId="0" applyNumberFormat="1" applyFont="1" applyFill="1" applyBorder="1" applyAlignment="1">
      <alignment horizontal="center" vertical="center" shrinkToFit="1"/>
    </xf>
    <xf numFmtId="179" fontId="13" fillId="3" borderId="25" xfId="0" applyNumberFormat="1" applyFont="1" applyFill="1" applyBorder="1" applyAlignment="1">
      <alignment vertical="center" shrinkToFit="1"/>
    </xf>
    <xf numFmtId="0" fontId="9" fillId="3" borderId="25" xfId="0" applyFont="1" applyFill="1" applyBorder="1" applyAlignment="1">
      <alignment horizontal="center" vertical="center" shrinkToFit="1"/>
    </xf>
    <xf numFmtId="180" fontId="9" fillId="3" borderId="25" xfId="0" applyNumberFormat="1" applyFont="1" applyFill="1" applyBorder="1" applyAlignment="1">
      <alignment vertical="center" shrinkToFit="1"/>
    </xf>
    <xf numFmtId="0" fontId="8" fillId="0" borderId="28" xfId="0" applyFont="1" applyBorder="1">
      <alignment vertical="center"/>
    </xf>
    <xf numFmtId="0" fontId="21" fillId="0" borderId="0" xfId="0" applyFont="1">
      <alignment vertical="center"/>
    </xf>
    <xf numFmtId="0" fontId="19" fillId="8" borderId="26" xfId="0" applyFont="1" applyFill="1" applyBorder="1" applyAlignment="1">
      <alignment vertical="center"/>
    </xf>
    <xf numFmtId="0" fontId="8" fillId="8" borderId="27" xfId="0" applyFont="1" applyFill="1" applyBorder="1">
      <alignment vertical="center"/>
    </xf>
    <xf numFmtId="49" fontId="9" fillId="3" borderId="25" xfId="0" applyNumberFormat="1" applyFont="1" applyFill="1" applyBorder="1" applyAlignment="1">
      <alignment vertical="center" shrinkToFit="1"/>
    </xf>
    <xf numFmtId="0" fontId="9" fillId="6" borderId="25" xfId="0" applyFont="1" applyFill="1" applyBorder="1" applyAlignment="1" applyProtection="1">
      <alignment vertical="center" shrinkToFit="1"/>
      <protection locked="0"/>
    </xf>
    <xf numFmtId="0" fontId="13" fillId="2" borderId="18" xfId="0" applyFont="1" applyFill="1" applyBorder="1" applyAlignment="1">
      <alignment horizontal="center" vertical="center" wrapText="1"/>
    </xf>
    <xf numFmtId="0" fontId="10" fillId="2" borderId="18" xfId="0" applyFont="1" applyFill="1" applyBorder="1" applyAlignment="1">
      <alignment horizontal="center" vertical="center"/>
    </xf>
    <xf numFmtId="179" fontId="13" fillId="9" borderId="25" xfId="0" applyNumberFormat="1" applyFont="1" applyFill="1" applyBorder="1" applyAlignment="1">
      <alignment vertical="center" shrinkToFit="1"/>
    </xf>
    <xf numFmtId="0" fontId="9" fillId="9" borderId="25" xfId="0" applyFont="1" applyFill="1" applyBorder="1" applyAlignment="1">
      <alignment horizontal="center" vertical="center"/>
    </xf>
    <xf numFmtId="0" fontId="19" fillId="8" borderId="0" xfId="0" applyFont="1" applyFill="1" applyBorder="1" applyAlignment="1">
      <alignment vertical="center"/>
    </xf>
    <xf numFmtId="0" fontId="8" fillId="8" borderId="0" xfId="0" applyFont="1" applyFill="1" applyBorder="1">
      <alignment vertical="center"/>
    </xf>
    <xf numFmtId="0" fontId="8" fillId="0" borderId="0" xfId="0" applyFont="1" applyBorder="1">
      <alignment vertical="center"/>
    </xf>
    <xf numFmtId="178" fontId="8" fillId="0" borderId="25" xfId="0" applyNumberFormat="1" applyFont="1" applyBorder="1" applyAlignment="1">
      <alignment horizontal="center" vertical="center" wrapText="1" shrinkToFit="1"/>
    </xf>
    <xf numFmtId="178" fontId="26" fillId="0" borderId="25" xfId="0" applyNumberFormat="1" applyFont="1" applyBorder="1" applyAlignment="1">
      <alignment horizontal="center" vertical="center" shrinkToFit="1"/>
    </xf>
    <xf numFmtId="0" fontId="12" fillId="0" borderId="0" xfId="0" applyFont="1">
      <alignment vertical="center"/>
    </xf>
    <xf numFmtId="0" fontId="12" fillId="0" borderId="25" xfId="0" applyFont="1" applyBorder="1">
      <alignment vertical="center"/>
    </xf>
    <xf numFmtId="0" fontId="8" fillId="0" borderId="25" xfId="4" applyNumberFormat="1" applyFont="1" applyBorder="1" applyAlignment="1">
      <alignment horizontal="right" vertical="center" shrinkToFit="1"/>
    </xf>
    <xf numFmtId="0" fontId="9" fillId="0" borderId="25" xfId="4" applyNumberFormat="1" applyFont="1" applyBorder="1" applyAlignment="1">
      <alignment horizontal="right" vertical="center" shrinkToFit="1"/>
    </xf>
    <xf numFmtId="0" fontId="9" fillId="0" borderId="1" xfId="4" applyNumberFormat="1" applyFont="1" applyBorder="1" applyAlignment="1">
      <alignment horizontal="right" vertical="center" shrinkToFit="1"/>
    </xf>
    <xf numFmtId="0" fontId="8" fillId="0" borderId="0" xfId="0" applyFont="1" applyAlignment="1">
      <alignment horizontal="right"/>
    </xf>
    <xf numFmtId="0" fontId="8" fillId="0" borderId="1" xfId="4" applyNumberFormat="1" applyFont="1" applyBorder="1" applyAlignment="1">
      <alignment horizontal="right" vertical="center" shrinkToFit="1"/>
    </xf>
    <xf numFmtId="0" fontId="8" fillId="0" borderId="25" xfId="0" applyNumberFormat="1" applyFont="1" applyBorder="1" applyAlignment="1">
      <alignment horizontal="left" vertical="center" shrinkToFit="1"/>
    </xf>
    <xf numFmtId="0" fontId="8" fillId="0" borderId="0" xfId="0" applyNumberFormat="1" applyFont="1" applyAlignment="1">
      <alignment horizontal="left" vertical="center"/>
    </xf>
    <xf numFmtId="0" fontId="33" fillId="0" borderId="25" xfId="0" applyNumberFormat="1" applyFont="1" applyBorder="1" applyAlignment="1">
      <alignment horizontal="left" vertical="center" shrinkToFit="1"/>
    </xf>
    <xf numFmtId="0" fontId="34" fillId="0" borderId="0" xfId="0" applyFont="1">
      <alignment vertical="center"/>
    </xf>
    <xf numFmtId="38" fontId="0" fillId="0" borderId="0" xfId="4" applyFont="1">
      <alignment vertical="center"/>
    </xf>
    <xf numFmtId="176" fontId="9" fillId="9" borderId="25" xfId="0" applyNumberFormat="1" applyFont="1" applyFill="1" applyBorder="1">
      <alignment vertical="center"/>
    </xf>
    <xf numFmtId="0" fontId="18" fillId="0" borderId="0" xfId="0" applyFont="1" applyAlignment="1">
      <alignment vertical="center" wrapText="1"/>
    </xf>
    <xf numFmtId="0" fontId="12" fillId="2" borderId="1"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5" xfId="0" applyFont="1" applyFill="1" applyBorder="1" applyAlignment="1">
      <alignment horizontal="center" vertical="center"/>
    </xf>
    <xf numFmtId="0" fontId="6" fillId="5" borderId="0" xfId="0" applyFont="1" applyFill="1" applyProtection="1">
      <alignment vertical="center"/>
    </xf>
    <xf numFmtId="0" fontId="14" fillId="5" borderId="0" xfId="0" applyFont="1" applyFill="1" applyAlignment="1" applyProtection="1">
      <alignment horizontal="right" vertical="center"/>
    </xf>
    <xf numFmtId="0" fontId="6" fillId="0" borderId="0" xfId="0" applyFont="1" applyProtection="1">
      <alignment vertical="center"/>
    </xf>
    <xf numFmtId="0" fontId="14" fillId="5" borderId="0" xfId="0" applyFont="1" applyFill="1" applyProtection="1">
      <alignment vertical="center"/>
    </xf>
    <xf numFmtId="0" fontId="14" fillId="5" borderId="0" xfId="0" applyFont="1" applyFill="1" applyBorder="1" applyProtection="1">
      <alignment vertical="center"/>
    </xf>
    <xf numFmtId="0" fontId="14" fillId="5" borderId="0" xfId="0" applyFont="1" applyFill="1" applyBorder="1" applyAlignment="1" applyProtection="1">
      <alignment horizontal="center" vertical="center"/>
    </xf>
    <xf numFmtId="0" fontId="14" fillId="0" borderId="0" xfId="0" applyFont="1" applyFill="1" applyAlignment="1" applyProtection="1">
      <alignment vertical="center"/>
    </xf>
    <xf numFmtId="0" fontId="14" fillId="0" borderId="0" xfId="0" applyFont="1" applyFill="1" applyAlignment="1" applyProtection="1">
      <alignment horizontal="right" vertical="center"/>
    </xf>
    <xf numFmtId="0" fontId="14" fillId="0" borderId="0" xfId="0" applyFont="1" applyFill="1" applyProtection="1">
      <alignment vertical="center"/>
    </xf>
    <xf numFmtId="0" fontId="22" fillId="5" borderId="0" xfId="0" applyFont="1" applyFill="1" applyAlignment="1" applyProtection="1">
      <alignment horizontal="right" vertical="center"/>
    </xf>
    <xf numFmtId="0" fontId="6" fillId="0" borderId="0" xfId="0" applyFont="1" applyAlignment="1" applyProtection="1">
      <alignment horizontal="right" vertical="center"/>
    </xf>
    <xf numFmtId="0" fontId="18" fillId="5" borderId="0" xfId="0" applyFont="1" applyFill="1" applyAlignment="1" applyProtection="1">
      <alignment horizontal="right" vertical="center" wrapText="1"/>
    </xf>
    <xf numFmtId="0" fontId="24" fillId="0" borderId="0" xfId="0" applyFont="1" applyBorder="1" applyProtection="1">
      <alignment vertical="center"/>
    </xf>
    <xf numFmtId="0" fontId="6" fillId="0" borderId="0" xfId="0" applyFont="1" applyBorder="1" applyProtection="1">
      <alignment vertical="center"/>
    </xf>
    <xf numFmtId="0" fontId="22" fillId="5" borderId="0" xfId="0" applyFont="1" applyFill="1" applyAlignment="1" applyProtection="1">
      <alignment vertical="center"/>
    </xf>
    <xf numFmtId="0" fontId="24" fillId="0" borderId="26" xfId="0" applyFont="1" applyBorder="1" applyProtection="1">
      <alignment vertical="center"/>
    </xf>
    <xf numFmtId="0" fontId="6" fillId="0" borderId="27" xfId="0" applyFont="1" applyBorder="1" applyProtection="1">
      <alignment vertical="center"/>
    </xf>
    <xf numFmtId="0" fontId="6" fillId="0" borderId="28" xfId="0" applyFont="1" applyBorder="1" applyProtection="1">
      <alignment vertical="center"/>
    </xf>
    <xf numFmtId="0" fontId="22" fillId="0" borderId="1" xfId="0" applyFont="1" applyBorder="1" applyProtection="1">
      <alignment vertical="center"/>
    </xf>
    <xf numFmtId="0" fontId="22" fillId="0" borderId="2" xfId="0" applyFont="1" applyBorder="1" applyProtection="1">
      <alignment vertical="center"/>
    </xf>
    <xf numFmtId="0" fontId="22" fillId="0" borderId="3" xfId="0" applyFont="1" applyBorder="1" applyProtection="1">
      <alignment vertical="center"/>
    </xf>
    <xf numFmtId="0" fontId="6" fillId="2" borderId="3" xfId="0" applyFont="1" applyFill="1" applyBorder="1" applyProtection="1">
      <alignment vertical="center"/>
    </xf>
    <xf numFmtId="0" fontId="6" fillId="2" borderId="0" xfId="0" applyFont="1" applyFill="1" applyProtection="1">
      <alignment vertical="center"/>
    </xf>
    <xf numFmtId="0" fontId="6" fillId="2" borderId="12" xfId="0" applyFont="1" applyFill="1" applyBorder="1" applyProtection="1">
      <alignment vertical="center"/>
    </xf>
    <xf numFmtId="0" fontId="8" fillId="0" borderId="0" xfId="0" applyFont="1" applyFill="1" applyProtection="1">
      <alignment vertical="center"/>
    </xf>
    <xf numFmtId="0" fontId="0" fillId="4" borderId="0" xfId="0" applyFill="1" applyProtection="1">
      <alignment vertical="center"/>
    </xf>
    <xf numFmtId="0" fontId="0" fillId="4" borderId="0" xfId="0" applyFill="1" applyAlignment="1" applyProtection="1">
      <alignment horizontal="center" vertical="center"/>
    </xf>
    <xf numFmtId="0" fontId="8" fillId="5" borderId="0" xfId="0" applyFont="1" applyFill="1" applyBorder="1" applyAlignment="1" applyProtection="1">
      <alignment horizontal="center" vertical="center"/>
    </xf>
    <xf numFmtId="0" fontId="0" fillId="0" borderId="0" xfId="0" applyProtection="1">
      <alignment vertical="center"/>
    </xf>
    <xf numFmtId="176" fontId="0" fillId="0" borderId="0" xfId="0" applyNumberFormat="1" applyProtection="1">
      <alignment vertical="center"/>
    </xf>
    <xf numFmtId="0" fontId="9" fillId="0" borderId="0" xfId="0" applyFont="1" applyFill="1" applyProtection="1">
      <alignment vertical="center"/>
    </xf>
    <xf numFmtId="0" fontId="6" fillId="0" borderId="19" xfId="0" applyFont="1" applyBorder="1" applyProtection="1">
      <alignment vertical="center"/>
    </xf>
    <xf numFmtId="0" fontId="9" fillId="3" borderId="5" xfId="0" applyFont="1" applyFill="1" applyBorder="1" applyProtection="1">
      <alignment vertical="center"/>
    </xf>
    <xf numFmtId="0" fontId="9" fillId="5" borderId="5" xfId="0" applyFont="1" applyFill="1" applyBorder="1" applyAlignment="1" applyProtection="1">
      <alignment horizontal="left" vertical="center"/>
    </xf>
    <xf numFmtId="0" fontId="9" fillId="5" borderId="5" xfId="0" applyFont="1" applyFill="1" applyBorder="1" applyProtection="1">
      <alignment vertical="center"/>
    </xf>
    <xf numFmtId="0" fontId="9" fillId="5" borderId="5" xfId="0" applyFont="1" applyFill="1" applyBorder="1" applyAlignment="1" applyProtection="1">
      <alignment horizontal="center" vertical="center"/>
    </xf>
    <xf numFmtId="0" fontId="9" fillId="5" borderId="6" xfId="0" applyFont="1" applyFill="1" applyBorder="1" applyAlignment="1" applyProtection="1">
      <alignment horizontal="center" vertical="center"/>
    </xf>
    <xf numFmtId="0" fontId="9" fillId="3" borderId="8" xfId="0" applyFont="1" applyFill="1" applyBorder="1" applyProtection="1">
      <alignment vertical="center"/>
    </xf>
    <xf numFmtId="0" fontId="9" fillId="5" borderId="8" xfId="0" applyFont="1" applyFill="1" applyBorder="1" applyAlignment="1" applyProtection="1">
      <alignment horizontal="left" vertical="center"/>
    </xf>
    <xf numFmtId="0" fontId="9" fillId="5" borderId="8" xfId="0" applyFont="1" applyFill="1" applyBorder="1" applyProtection="1">
      <alignment vertical="center"/>
    </xf>
    <xf numFmtId="0" fontId="9" fillId="5" borderId="8" xfId="0" applyFont="1" applyFill="1" applyBorder="1" applyAlignment="1" applyProtection="1">
      <alignment horizontal="center" vertical="center"/>
    </xf>
    <xf numFmtId="0" fontId="9" fillId="3" borderId="8" xfId="0" applyFont="1" applyFill="1" applyBorder="1" applyAlignment="1" applyProtection="1">
      <alignment horizontal="left" vertical="center"/>
    </xf>
    <xf numFmtId="0" fontId="9" fillId="5" borderId="8" xfId="0" applyFont="1" applyFill="1" applyBorder="1" applyAlignment="1" applyProtection="1">
      <alignment vertical="center"/>
    </xf>
    <xf numFmtId="0" fontId="9" fillId="5" borderId="12" xfId="0" applyFont="1" applyFill="1" applyBorder="1" applyAlignment="1" applyProtection="1">
      <alignment horizontal="center" vertical="center"/>
    </xf>
    <xf numFmtId="0" fontId="12" fillId="5" borderId="2" xfId="0" applyFont="1" applyFill="1" applyBorder="1" applyAlignment="1" applyProtection="1">
      <alignment vertical="center"/>
    </xf>
    <xf numFmtId="0" fontId="9" fillId="5" borderId="2" xfId="0" applyFont="1" applyFill="1" applyBorder="1" applyProtection="1">
      <alignment vertical="center"/>
    </xf>
    <xf numFmtId="0" fontId="9" fillId="5" borderId="2" xfId="0" applyFont="1" applyFill="1" applyBorder="1" applyAlignment="1" applyProtection="1">
      <alignment horizontal="left" vertical="center"/>
    </xf>
    <xf numFmtId="0" fontId="9" fillId="5" borderId="2" xfId="0" applyFont="1" applyFill="1" applyBorder="1" applyAlignment="1" applyProtection="1">
      <alignment vertical="center"/>
    </xf>
    <xf numFmtId="0" fontId="9" fillId="5" borderId="0" xfId="0" applyFont="1" applyFill="1" applyBorder="1" applyAlignment="1" applyProtection="1">
      <alignment vertical="center"/>
    </xf>
    <xf numFmtId="0" fontId="9" fillId="5" borderId="0" xfId="0" applyFont="1" applyFill="1" applyBorder="1" applyAlignment="1" applyProtection="1">
      <alignment horizontal="left" vertical="center"/>
    </xf>
    <xf numFmtId="0" fontId="9" fillId="5" borderId="0" xfId="0" applyFont="1" applyFill="1" applyBorder="1" applyProtection="1">
      <alignment vertical="center"/>
    </xf>
    <xf numFmtId="0" fontId="9" fillId="5" borderId="0" xfId="0" applyFont="1" applyFill="1" applyBorder="1" applyAlignment="1" applyProtection="1">
      <alignment horizontal="center" vertical="center"/>
    </xf>
    <xf numFmtId="0" fontId="7" fillId="5" borderId="0" xfId="0" applyFont="1" applyFill="1" applyBorder="1" applyAlignment="1" applyProtection="1">
      <alignment horizontal="left" vertical="center"/>
    </xf>
    <xf numFmtId="0" fontId="13" fillId="5" borderId="0" xfId="0" applyFont="1" applyFill="1" applyBorder="1" applyAlignment="1" applyProtection="1">
      <alignment horizontal="left" vertical="center"/>
    </xf>
    <xf numFmtId="0" fontId="12" fillId="5" borderId="0" xfId="0" applyFont="1" applyFill="1" applyBorder="1" applyAlignment="1" applyProtection="1">
      <alignment horizontal="left" vertical="center"/>
    </xf>
    <xf numFmtId="178" fontId="9" fillId="0" borderId="0" xfId="0" applyNumberFormat="1" applyFont="1" applyFill="1" applyProtection="1">
      <alignment vertical="center"/>
    </xf>
    <xf numFmtId="0" fontId="9" fillId="2" borderId="2" xfId="0" applyFont="1" applyFill="1" applyBorder="1" applyAlignment="1" applyProtection="1">
      <alignment horizontal="center" vertical="center"/>
    </xf>
    <xf numFmtId="0" fontId="9" fillId="0" borderId="3" xfId="0" applyFont="1" applyFill="1" applyBorder="1" applyAlignment="1" applyProtection="1">
      <alignment vertical="center"/>
    </xf>
    <xf numFmtId="0" fontId="9" fillId="5" borderId="3" xfId="0" applyFont="1" applyFill="1" applyBorder="1" applyAlignment="1" applyProtection="1">
      <alignment vertical="center"/>
    </xf>
    <xf numFmtId="0" fontId="12" fillId="5" borderId="8" xfId="0" applyFont="1" applyFill="1" applyBorder="1" applyAlignment="1" applyProtection="1">
      <alignment vertical="center"/>
    </xf>
    <xf numFmtId="0" fontId="13" fillId="5" borderId="8" xfId="0" applyFont="1" applyFill="1" applyBorder="1" applyAlignment="1" applyProtection="1">
      <alignment vertical="center"/>
    </xf>
    <xf numFmtId="0" fontId="7" fillId="5" borderId="0" xfId="0" applyFont="1" applyFill="1" applyBorder="1" applyProtection="1">
      <alignment vertical="center"/>
    </xf>
    <xf numFmtId="0" fontId="10" fillId="5" borderId="0" xfId="0" applyFont="1" applyFill="1" applyBorder="1" applyAlignment="1" applyProtection="1">
      <alignment vertical="center"/>
    </xf>
    <xf numFmtId="0" fontId="9" fillId="5" borderId="0" xfId="0" applyFont="1" applyFill="1" applyBorder="1" applyAlignment="1" applyProtection="1">
      <alignment vertical="center" shrinkToFit="1"/>
    </xf>
    <xf numFmtId="0" fontId="9" fillId="5" borderId="0" xfId="0" applyFont="1" applyFill="1" applyBorder="1" applyAlignment="1" applyProtection="1">
      <alignment vertical="center" textRotation="255"/>
    </xf>
    <xf numFmtId="0" fontId="12" fillId="5" borderId="0" xfId="0" applyFont="1" applyFill="1" applyBorder="1" applyProtection="1">
      <alignment vertical="center"/>
    </xf>
    <xf numFmtId="0" fontId="8" fillId="5" borderId="0" xfId="0" applyFont="1" applyFill="1" applyBorder="1" applyProtection="1">
      <alignment vertical="center"/>
    </xf>
    <xf numFmtId="0" fontId="19" fillId="0" borderId="26" xfId="0" applyFont="1" applyFill="1" applyBorder="1" applyProtection="1">
      <alignment vertical="center"/>
    </xf>
    <xf numFmtId="0" fontId="19" fillId="0" borderId="27" xfId="0" applyFont="1" applyFill="1" applyBorder="1" applyProtection="1">
      <alignment vertical="center"/>
    </xf>
    <xf numFmtId="0" fontId="19" fillId="0" borderId="28" xfId="0" applyFont="1" applyFill="1" applyBorder="1" applyProtection="1">
      <alignment vertical="center"/>
    </xf>
    <xf numFmtId="181" fontId="8" fillId="0" borderId="0" xfId="0" applyNumberFormat="1" applyFont="1" applyFill="1" applyProtection="1">
      <alignment vertical="center"/>
    </xf>
    <xf numFmtId="0" fontId="0" fillId="0" borderId="0" xfId="0" applyFill="1" applyProtection="1">
      <alignment vertical="center"/>
    </xf>
    <xf numFmtId="49" fontId="12" fillId="5" borderId="1" xfId="0" applyNumberFormat="1" applyFont="1" applyFill="1" applyBorder="1" applyAlignment="1" applyProtection="1">
      <alignment vertical="center"/>
    </xf>
    <xf numFmtId="49" fontId="12" fillId="5" borderId="2" xfId="0" applyNumberFormat="1" applyFont="1" applyFill="1" applyBorder="1" applyAlignment="1" applyProtection="1">
      <alignment vertical="center" wrapText="1"/>
    </xf>
    <xf numFmtId="49" fontId="12" fillId="5" borderId="3" xfId="0" applyNumberFormat="1" applyFont="1" applyFill="1" applyBorder="1" applyAlignment="1" applyProtection="1">
      <alignment vertical="center" wrapText="1"/>
    </xf>
    <xf numFmtId="49" fontId="12" fillId="5" borderId="0" xfId="0" applyNumberFormat="1" applyFont="1" applyFill="1" applyBorder="1" applyAlignment="1" applyProtection="1">
      <alignment horizontal="center" vertical="center" wrapText="1"/>
    </xf>
    <xf numFmtId="49" fontId="12" fillId="5" borderId="0" xfId="0" applyNumberFormat="1" applyFont="1" applyFill="1" applyBorder="1" applyAlignment="1" applyProtection="1">
      <alignment vertical="center" wrapText="1"/>
    </xf>
    <xf numFmtId="177" fontId="8" fillId="5" borderId="0" xfId="4" applyNumberFormat="1" applyFont="1" applyFill="1" applyBorder="1" applyAlignment="1" applyProtection="1">
      <alignment vertical="center" shrinkToFit="1"/>
    </xf>
    <xf numFmtId="0" fontId="8" fillId="5" borderId="0" xfId="0" applyFont="1" applyFill="1" applyBorder="1" applyAlignment="1" applyProtection="1">
      <alignment vertical="center"/>
    </xf>
    <xf numFmtId="0" fontId="8" fillId="5" borderId="5" xfId="0" applyFont="1" applyFill="1" applyBorder="1" applyAlignment="1" applyProtection="1">
      <alignment vertical="center"/>
    </xf>
    <xf numFmtId="176" fontId="9" fillId="0" borderId="0" xfId="0" applyNumberFormat="1" applyFont="1" applyFill="1" applyProtection="1">
      <alignment vertical="center"/>
    </xf>
    <xf numFmtId="176" fontId="12" fillId="2" borderId="1" xfId="0" applyNumberFormat="1" applyFont="1" applyFill="1" applyBorder="1" applyAlignment="1" applyProtection="1">
      <alignment vertical="center"/>
    </xf>
    <xf numFmtId="0" fontId="9" fillId="2" borderId="2" xfId="0" applyFont="1" applyFill="1" applyBorder="1" applyProtection="1">
      <alignment vertical="center"/>
    </xf>
    <xf numFmtId="0" fontId="9" fillId="2" borderId="3" xfId="0" applyFont="1" applyFill="1" applyBorder="1" applyProtection="1">
      <alignment vertical="center"/>
    </xf>
    <xf numFmtId="0" fontId="9" fillId="2" borderId="17" xfId="0" applyFont="1" applyFill="1" applyBorder="1" applyProtection="1">
      <alignment vertical="center"/>
    </xf>
    <xf numFmtId="176" fontId="12" fillId="2" borderId="8" xfId="0" applyNumberFormat="1" applyFont="1" applyFill="1" applyBorder="1" applyAlignment="1" applyProtection="1">
      <alignment vertical="center"/>
    </xf>
    <xf numFmtId="0" fontId="9" fillId="2" borderId="8" xfId="0" applyFont="1" applyFill="1" applyBorder="1" applyProtection="1">
      <alignment vertical="center"/>
    </xf>
    <xf numFmtId="0" fontId="9" fillId="2" borderId="12" xfId="0" applyFont="1" applyFill="1" applyBorder="1" applyProtection="1">
      <alignment vertical="center"/>
    </xf>
    <xf numFmtId="0" fontId="12" fillId="2" borderId="9" xfId="0" applyFont="1" applyFill="1" applyBorder="1" applyAlignment="1" applyProtection="1">
      <alignment vertical="center" wrapText="1"/>
    </xf>
    <xf numFmtId="176" fontId="12" fillId="2" borderId="0" xfId="0" applyNumberFormat="1" applyFont="1" applyFill="1" applyBorder="1" applyAlignment="1" applyProtection="1">
      <alignment vertical="center"/>
    </xf>
    <xf numFmtId="0" fontId="9" fillId="2" borderId="0" xfId="0" applyFont="1" applyFill="1" applyBorder="1" applyProtection="1">
      <alignment vertical="center"/>
    </xf>
    <xf numFmtId="0" fontId="12" fillId="2" borderId="0" xfId="0" applyFont="1" applyFill="1" applyBorder="1" applyAlignment="1" applyProtection="1">
      <alignment vertical="center"/>
    </xf>
    <xf numFmtId="0" fontId="9" fillId="2" borderId="10" xfId="0" applyFont="1" applyFill="1" applyBorder="1" applyProtection="1">
      <alignment vertical="center"/>
    </xf>
    <xf numFmtId="176" fontId="12" fillId="2" borderId="2" xfId="0" applyNumberFormat="1" applyFont="1" applyFill="1" applyBorder="1" applyAlignment="1" applyProtection="1">
      <alignment vertical="center"/>
    </xf>
    <xf numFmtId="0" fontId="12" fillId="2" borderId="11" xfId="0" applyFont="1" applyFill="1" applyBorder="1" applyAlignment="1" applyProtection="1">
      <alignment vertical="center" wrapText="1"/>
    </xf>
    <xf numFmtId="0" fontId="9" fillId="5" borderId="0" xfId="0" applyFont="1" applyFill="1" applyProtection="1">
      <alignment vertical="center"/>
    </xf>
    <xf numFmtId="0" fontId="12" fillId="5" borderId="0" xfId="0" applyFont="1" applyFill="1" applyBorder="1" applyAlignment="1" applyProtection="1">
      <alignment vertical="center" wrapText="1"/>
    </xf>
    <xf numFmtId="0" fontId="11" fillId="0" borderId="0" xfId="0" applyFont="1" applyFill="1" applyProtection="1">
      <alignment vertical="center"/>
    </xf>
    <xf numFmtId="49" fontId="12" fillId="5" borderId="2" xfId="0" applyNumberFormat="1" applyFont="1" applyFill="1" applyBorder="1" applyAlignment="1" applyProtection="1">
      <alignment vertical="center"/>
    </xf>
    <xf numFmtId="0" fontId="10" fillId="5" borderId="0" xfId="0" applyFont="1" applyFill="1" applyBorder="1" applyAlignment="1" applyProtection="1">
      <alignment vertical="center" shrinkToFit="1"/>
    </xf>
    <xf numFmtId="177" fontId="10" fillId="5" borderId="0" xfId="4" applyNumberFormat="1" applyFont="1" applyFill="1" applyBorder="1" applyAlignment="1" applyProtection="1">
      <alignment vertical="center" shrinkToFit="1"/>
    </xf>
    <xf numFmtId="0" fontId="10" fillId="5" borderId="5" xfId="0" applyFont="1" applyFill="1" applyBorder="1" applyAlignment="1" applyProtection="1">
      <alignment vertical="center" shrinkToFit="1"/>
    </xf>
    <xf numFmtId="0" fontId="12" fillId="5" borderId="0" xfId="0" applyFont="1" applyFill="1" applyProtection="1">
      <alignment vertical="center"/>
    </xf>
    <xf numFmtId="0" fontId="8" fillId="5" borderId="0" xfId="0" applyFont="1" applyFill="1" applyProtection="1">
      <alignment vertical="center"/>
    </xf>
    <xf numFmtId="0" fontId="14" fillId="5" borderId="0" xfId="0" applyFont="1" applyFill="1" applyAlignment="1" applyProtection="1">
      <alignment horizontal="center" vertical="center"/>
    </xf>
    <xf numFmtId="0" fontId="14" fillId="5" borderId="0" xfId="0" applyFont="1" applyFill="1" applyAlignment="1" applyProtection="1">
      <alignment vertical="center"/>
    </xf>
    <xf numFmtId="0" fontId="14" fillId="0" borderId="0" xfId="0" applyFont="1" applyFill="1" applyAlignment="1" applyProtection="1">
      <alignment horizontal="center" vertical="center"/>
    </xf>
    <xf numFmtId="0" fontId="12" fillId="5" borderId="0" xfId="0" applyFont="1" applyFill="1" applyBorder="1" applyAlignment="1" applyProtection="1">
      <alignment horizontal="center" vertical="center"/>
    </xf>
    <xf numFmtId="0" fontId="12" fillId="2" borderId="1" xfId="0" applyFont="1" applyFill="1" applyBorder="1" applyAlignment="1" applyProtection="1">
      <alignment horizontal="left" vertical="center"/>
    </xf>
    <xf numFmtId="0" fontId="9" fillId="2" borderId="2" xfId="0" applyFont="1" applyFill="1" applyBorder="1" applyAlignment="1" applyProtection="1">
      <alignment vertical="center"/>
    </xf>
    <xf numFmtId="0" fontId="9" fillId="2" borderId="3" xfId="0" applyFont="1" applyFill="1" applyBorder="1" applyAlignment="1" applyProtection="1">
      <alignment vertical="center"/>
    </xf>
    <xf numFmtId="0" fontId="12" fillId="2" borderId="1" xfId="0" applyFont="1" applyFill="1" applyBorder="1" applyAlignment="1" applyProtection="1">
      <alignment vertical="center"/>
    </xf>
    <xf numFmtId="0" fontId="12" fillId="2" borderId="2" xfId="0" applyFont="1" applyFill="1" applyBorder="1" applyAlignment="1" applyProtection="1">
      <alignment vertical="center"/>
    </xf>
    <xf numFmtId="0" fontId="12" fillId="2" borderId="3" xfId="0" applyFont="1" applyFill="1" applyBorder="1" applyAlignment="1" applyProtection="1">
      <alignment vertical="center"/>
    </xf>
    <xf numFmtId="0" fontId="12" fillId="2" borderId="8" xfId="0" applyFont="1" applyFill="1" applyBorder="1" applyAlignment="1" applyProtection="1">
      <alignment vertical="center"/>
    </xf>
    <xf numFmtId="0" fontId="12" fillId="2" borderId="12" xfId="0" applyFont="1" applyFill="1" applyBorder="1" applyAlignment="1" applyProtection="1">
      <alignment vertical="center"/>
    </xf>
    <xf numFmtId="0" fontId="9" fillId="5" borderId="2" xfId="0" applyFont="1" applyFill="1" applyBorder="1" applyAlignment="1" applyProtection="1">
      <alignment horizontal="center" vertical="center"/>
    </xf>
    <xf numFmtId="0" fontId="12" fillId="5" borderId="0" xfId="0" applyFont="1" applyFill="1" applyBorder="1" applyAlignment="1" applyProtection="1">
      <alignment vertical="center"/>
    </xf>
    <xf numFmtId="0" fontId="14" fillId="0" borderId="0" xfId="0" applyFont="1" applyProtection="1">
      <alignment vertical="center"/>
    </xf>
    <xf numFmtId="0" fontId="14" fillId="0" borderId="0" xfId="0" applyFont="1" applyAlignment="1" applyProtection="1">
      <alignment horizontal="left" vertical="top"/>
    </xf>
    <xf numFmtId="0" fontId="18" fillId="0" borderId="0" xfId="0" applyFont="1" applyAlignment="1" applyProtection="1">
      <alignment horizontal="left" vertical="top"/>
    </xf>
    <xf numFmtId="0" fontId="14" fillId="6" borderId="25" xfId="0" applyFont="1" applyFill="1" applyBorder="1" applyAlignment="1" applyProtection="1">
      <alignment horizontal="center" vertical="center"/>
    </xf>
    <xf numFmtId="0" fontId="18" fillId="6" borderId="25" xfId="0" applyFont="1" applyFill="1" applyBorder="1" applyAlignment="1" applyProtection="1">
      <alignment horizontal="center" vertical="top"/>
    </xf>
    <xf numFmtId="0" fontId="14" fillId="0" borderId="25" xfId="0" applyFont="1" applyBorder="1" applyAlignment="1" applyProtection="1">
      <alignment horizontal="center" vertical="center"/>
    </xf>
    <xf numFmtId="0" fontId="18" fillId="0" borderId="25" xfId="0" applyFont="1" applyBorder="1" applyAlignment="1" applyProtection="1">
      <alignment horizontal="left" vertical="center" wrapText="1"/>
    </xf>
    <xf numFmtId="0" fontId="18" fillId="0" borderId="16" xfId="0" applyFont="1" applyBorder="1" applyAlignment="1" applyProtection="1">
      <alignment horizontal="left" vertical="center" wrapText="1"/>
    </xf>
    <xf numFmtId="0" fontId="18" fillId="0" borderId="16" xfId="0" applyFont="1" applyBorder="1" applyAlignment="1" applyProtection="1">
      <alignment vertical="center" wrapText="1"/>
    </xf>
    <xf numFmtId="0" fontId="14" fillId="10" borderId="0" xfId="0" applyNumberFormat="1" applyFont="1" applyFill="1" applyAlignment="1" applyProtection="1">
      <alignment horizontal="center" vertical="center"/>
      <protection locked="0"/>
    </xf>
    <xf numFmtId="0" fontId="14" fillId="10" borderId="0" xfId="0" applyFont="1" applyFill="1" applyAlignment="1" applyProtection="1">
      <alignment horizontal="center" vertical="center"/>
      <protection locked="0"/>
    </xf>
    <xf numFmtId="49" fontId="12" fillId="5" borderId="22" xfId="0" applyNumberFormat="1" applyFont="1" applyFill="1" applyBorder="1" applyAlignment="1" applyProtection="1">
      <alignment vertical="center"/>
      <protection locked="0"/>
    </xf>
    <xf numFmtId="49" fontId="12" fillId="5" borderId="23" xfId="0" applyNumberFormat="1" applyFont="1" applyFill="1" applyBorder="1" applyAlignment="1" applyProtection="1">
      <alignment vertical="center" wrapText="1"/>
      <protection locked="0"/>
    </xf>
    <xf numFmtId="0" fontId="10" fillId="5" borderId="23" xfId="0" applyFont="1" applyFill="1" applyBorder="1" applyAlignment="1" applyProtection="1">
      <alignment vertical="center" shrinkToFit="1"/>
      <protection locked="0"/>
    </xf>
    <xf numFmtId="0" fontId="10" fillId="5" borderId="24" xfId="0" applyFont="1" applyFill="1" applyBorder="1" applyAlignment="1" applyProtection="1">
      <alignment vertical="center" shrinkToFit="1"/>
      <protection locked="0"/>
    </xf>
    <xf numFmtId="49" fontId="12" fillId="5" borderId="19" xfId="0" applyNumberFormat="1" applyFont="1" applyFill="1" applyBorder="1" applyAlignment="1" applyProtection="1">
      <alignment vertical="center"/>
      <protection locked="0"/>
    </xf>
    <xf numFmtId="49" fontId="12" fillId="5" borderId="20" xfId="0" applyNumberFormat="1" applyFont="1" applyFill="1" applyBorder="1" applyAlignment="1" applyProtection="1">
      <alignment vertical="center" wrapText="1"/>
      <protection locked="0"/>
    </xf>
    <xf numFmtId="0" fontId="10" fillId="5" borderId="20" xfId="0" applyFont="1" applyFill="1" applyBorder="1" applyAlignment="1" applyProtection="1">
      <alignment vertical="center" shrinkToFit="1"/>
      <protection locked="0"/>
    </xf>
    <xf numFmtId="0" fontId="10" fillId="5" borderId="21" xfId="0" applyFont="1" applyFill="1" applyBorder="1" applyAlignment="1" applyProtection="1">
      <alignment vertical="center" shrinkToFit="1"/>
      <protection locked="0"/>
    </xf>
    <xf numFmtId="49" fontId="12" fillId="5" borderId="20" xfId="0" applyNumberFormat="1" applyFont="1" applyFill="1" applyBorder="1" applyAlignment="1" applyProtection="1">
      <alignment vertical="center"/>
      <protection locked="0"/>
    </xf>
    <xf numFmtId="49" fontId="12" fillId="5" borderId="21" xfId="0" applyNumberFormat="1" applyFont="1" applyFill="1" applyBorder="1" applyAlignment="1" applyProtection="1">
      <alignment vertical="center"/>
      <protection locked="0"/>
    </xf>
    <xf numFmtId="49" fontId="12" fillId="5" borderId="29" xfId="0" applyNumberFormat="1" applyFont="1" applyFill="1" applyBorder="1" applyAlignment="1" applyProtection="1">
      <alignment vertical="center"/>
      <protection locked="0"/>
    </xf>
    <xf numFmtId="49" fontId="12" fillId="5" borderId="30" xfId="0" applyNumberFormat="1" applyFont="1" applyFill="1" applyBorder="1" applyAlignment="1" applyProtection="1">
      <alignment vertical="center" wrapText="1"/>
      <protection locked="0"/>
    </xf>
    <xf numFmtId="0" fontId="10" fillId="5" borderId="30" xfId="0" applyFont="1" applyFill="1" applyBorder="1" applyAlignment="1" applyProtection="1">
      <alignment vertical="center" shrinkToFit="1"/>
      <protection locked="0"/>
    </xf>
    <xf numFmtId="0" fontId="10" fillId="5" borderId="31" xfId="0" applyFont="1" applyFill="1" applyBorder="1" applyAlignment="1" applyProtection="1">
      <alignment vertical="center" shrinkToFit="1"/>
      <protection locked="0"/>
    </xf>
    <xf numFmtId="0" fontId="8" fillId="0" borderId="0" xfId="0" applyNumberFormat="1" applyFont="1" applyAlignment="1">
      <alignment horizontal="left" vertical="center" shrinkToFit="1"/>
    </xf>
    <xf numFmtId="0" fontId="17" fillId="0" borderId="0" xfId="0" applyFont="1" applyAlignment="1" applyProtection="1">
      <alignment horizontal="center" vertical="center"/>
    </xf>
    <xf numFmtId="0" fontId="6" fillId="2" borderId="1" xfId="0" applyFont="1" applyFill="1" applyBorder="1" applyAlignment="1" applyProtection="1">
      <alignment vertical="center"/>
    </xf>
    <xf numFmtId="0" fontId="6" fillId="2" borderId="2" xfId="0" applyFont="1" applyFill="1" applyBorder="1" applyAlignment="1" applyProtection="1">
      <alignment vertical="center"/>
    </xf>
    <xf numFmtId="0" fontId="6" fillId="2" borderId="11" xfId="0" applyFont="1" applyFill="1" applyBorder="1" applyAlignment="1" applyProtection="1">
      <alignment vertical="center"/>
    </xf>
    <xf numFmtId="0" fontId="6" fillId="2" borderId="8" xfId="0" applyFont="1" applyFill="1" applyBorder="1" applyAlignment="1" applyProtection="1">
      <alignment vertical="center"/>
    </xf>
    <xf numFmtId="0" fontId="6" fillId="3" borderId="25" xfId="0" applyFont="1" applyFill="1" applyBorder="1" applyAlignment="1" applyProtection="1">
      <alignment vertical="center" shrinkToFit="1"/>
      <protection locked="0"/>
    </xf>
    <xf numFmtId="0" fontId="30" fillId="10" borderId="0" xfId="0" applyFont="1" applyFill="1" applyAlignment="1" applyProtection="1">
      <alignment horizontal="center" vertical="center"/>
      <protection locked="0"/>
    </xf>
    <xf numFmtId="0" fontId="6" fillId="3" borderId="8" xfId="0" applyFont="1" applyFill="1" applyBorder="1" applyAlignment="1" applyProtection="1">
      <alignment horizontal="left" vertical="center" shrinkToFit="1"/>
      <protection locked="0"/>
    </xf>
    <xf numFmtId="0" fontId="6" fillId="3" borderId="12" xfId="0" applyFont="1" applyFill="1" applyBorder="1" applyAlignment="1" applyProtection="1">
      <alignment horizontal="left" vertical="center" shrinkToFi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3" xfId="0" applyFont="1" applyFill="1" applyBorder="1" applyAlignment="1" applyProtection="1">
      <alignment horizontal="left" vertical="center" shrinkToFit="1"/>
      <protection locked="0"/>
    </xf>
    <xf numFmtId="0" fontId="6" fillId="2" borderId="4" xfId="0" applyFont="1" applyFill="1" applyBorder="1" applyAlignment="1" applyProtection="1">
      <alignment horizontal="left" vertical="center" wrapText="1"/>
    </xf>
    <xf numFmtId="0" fontId="6" fillId="2" borderId="5" xfId="0" applyFont="1" applyFill="1" applyBorder="1" applyAlignment="1" applyProtection="1">
      <alignment horizontal="left" vertical="center" wrapText="1"/>
    </xf>
    <xf numFmtId="0" fontId="6" fillId="2" borderId="11" xfId="0" applyFont="1" applyFill="1" applyBorder="1" applyAlignment="1" applyProtection="1">
      <alignment horizontal="left" vertical="center" wrapText="1"/>
    </xf>
    <xf numFmtId="0" fontId="6" fillId="2" borderId="8" xfId="0" applyFont="1" applyFill="1" applyBorder="1" applyAlignment="1" applyProtection="1">
      <alignment horizontal="left" vertical="center" wrapText="1"/>
    </xf>
    <xf numFmtId="0" fontId="6" fillId="2" borderId="1"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4" xfId="0" applyFont="1" applyFill="1" applyBorder="1" applyAlignment="1" applyProtection="1">
      <alignment vertical="center"/>
    </xf>
    <xf numFmtId="0" fontId="6" fillId="2" borderId="5" xfId="0" applyFont="1" applyFill="1" applyBorder="1" applyAlignment="1" applyProtection="1">
      <alignment vertical="center"/>
    </xf>
    <xf numFmtId="0" fontId="14" fillId="3" borderId="0" xfId="0" applyFont="1" applyFill="1" applyAlignment="1" applyProtection="1">
      <alignment horizontal="center" vertical="center"/>
      <protection locked="0"/>
    </xf>
    <xf numFmtId="0" fontId="22" fillId="5" borderId="0" xfId="0" applyFont="1" applyFill="1" applyBorder="1" applyAlignment="1" applyProtection="1">
      <alignment vertical="center"/>
    </xf>
    <xf numFmtId="0" fontId="22" fillId="5" borderId="0" xfId="0" applyNumberFormat="1" applyFont="1" applyFill="1" applyAlignment="1" applyProtection="1">
      <alignment vertical="center"/>
    </xf>
    <xf numFmtId="0" fontId="14" fillId="5" borderId="0" xfId="0" applyFont="1" applyFill="1" applyAlignment="1" applyProtection="1">
      <alignment horizontal="left" vertical="top" wrapText="1"/>
    </xf>
    <xf numFmtId="0" fontId="14" fillId="5" borderId="0" xfId="0" applyFont="1" applyFill="1" applyAlignment="1" applyProtection="1">
      <alignment horizontal="center" vertical="center"/>
    </xf>
    <xf numFmtId="0" fontId="14" fillId="5" borderId="0" xfId="0" applyFont="1" applyFill="1" applyAlignment="1" applyProtection="1">
      <alignment vertical="center"/>
    </xf>
    <xf numFmtId="0" fontId="14" fillId="5" borderId="0" xfId="0" applyNumberFormat="1" applyFont="1" applyFill="1" applyAlignment="1" applyProtection="1">
      <alignment vertical="center"/>
    </xf>
    <xf numFmtId="0" fontId="14" fillId="3" borderId="0" xfId="0" applyFont="1" applyFill="1" applyAlignment="1" applyProtection="1">
      <alignment horizontal="left" vertical="center" shrinkToFit="1"/>
      <protection locked="0"/>
    </xf>
    <xf numFmtId="0" fontId="22" fillId="0" borderId="1" xfId="0" applyFont="1" applyBorder="1" applyAlignment="1" applyProtection="1">
      <alignment vertical="center"/>
    </xf>
    <xf numFmtId="0" fontId="22" fillId="0" borderId="2" xfId="0" applyFont="1" applyBorder="1" applyAlignment="1" applyProtection="1">
      <alignment vertical="center"/>
    </xf>
    <xf numFmtId="0" fontId="14" fillId="0" borderId="0" xfId="0" applyFont="1" applyFill="1" applyAlignment="1" applyProtection="1">
      <alignment horizontal="center" vertical="center"/>
    </xf>
    <xf numFmtId="0" fontId="14" fillId="0" borderId="0" xfId="0" applyFont="1" applyFill="1" applyAlignment="1" applyProtection="1">
      <alignment horizontal="left" vertical="center"/>
    </xf>
    <xf numFmtId="0" fontId="27" fillId="3" borderId="0" xfId="0" applyFont="1" applyFill="1" applyAlignment="1" applyProtection="1">
      <alignment horizontal="center" vertical="center"/>
    </xf>
    <xf numFmtId="0" fontId="10" fillId="3" borderId="19" xfId="0" applyFont="1" applyFill="1" applyBorder="1" applyAlignment="1" applyProtection="1">
      <alignment vertical="center" shrinkToFit="1"/>
      <protection locked="0"/>
    </xf>
    <xf numFmtId="0" fontId="10" fillId="3" borderId="20" xfId="0" applyFont="1" applyFill="1" applyBorder="1" applyAlignment="1" applyProtection="1">
      <alignment vertical="center" shrinkToFit="1"/>
      <protection locked="0"/>
    </xf>
    <xf numFmtId="0" fontId="10" fillId="3" borderId="21" xfId="0" applyFont="1" applyFill="1" applyBorder="1" applyAlignment="1" applyProtection="1">
      <alignment vertical="center" shrinkToFit="1"/>
      <protection locked="0"/>
    </xf>
    <xf numFmtId="177" fontId="12" fillId="3" borderId="30" xfId="4" applyNumberFormat="1" applyFont="1" applyFill="1" applyBorder="1" applyAlignment="1" applyProtection="1">
      <alignment vertical="center" shrinkToFit="1"/>
      <protection locked="0"/>
    </xf>
    <xf numFmtId="0" fontId="10" fillId="3" borderId="14" xfId="0" applyFont="1" applyFill="1" applyBorder="1" applyAlignment="1" applyProtection="1">
      <alignment vertical="center" shrinkToFit="1"/>
      <protection locked="0"/>
    </xf>
    <xf numFmtId="0" fontId="10" fillId="3" borderId="7" xfId="0" applyFont="1" applyFill="1" applyBorder="1" applyAlignment="1" applyProtection="1">
      <alignment vertical="center" shrinkToFit="1"/>
      <protection locked="0"/>
    </xf>
    <xf numFmtId="0" fontId="10" fillId="3" borderId="15" xfId="0" applyFont="1" applyFill="1" applyBorder="1" applyAlignment="1" applyProtection="1">
      <alignment vertical="center" shrinkToFit="1"/>
      <protection locked="0"/>
    </xf>
    <xf numFmtId="0" fontId="12" fillId="5" borderId="36" xfId="0" applyFont="1" applyFill="1" applyBorder="1" applyAlignment="1" applyProtection="1">
      <alignment horizontal="center" vertical="center"/>
    </xf>
    <xf numFmtId="0" fontId="12" fillId="5" borderId="39" xfId="0" applyFont="1" applyFill="1" applyBorder="1" applyAlignment="1" applyProtection="1">
      <alignment horizontal="center" vertical="center"/>
    </xf>
    <xf numFmtId="0" fontId="12" fillId="5" borderId="32" xfId="0" applyFont="1" applyFill="1" applyBorder="1" applyAlignment="1" applyProtection="1">
      <alignment horizontal="center" vertical="center"/>
    </xf>
    <xf numFmtId="0" fontId="12" fillId="5" borderId="41" xfId="0" applyFont="1" applyFill="1" applyBorder="1" applyAlignment="1" applyProtection="1">
      <alignment horizontal="center" vertical="center"/>
    </xf>
    <xf numFmtId="177" fontId="12" fillId="3" borderId="20" xfId="4" applyNumberFormat="1" applyFont="1" applyFill="1" applyBorder="1" applyAlignment="1" applyProtection="1">
      <alignment vertical="center" shrinkToFit="1"/>
      <protection locked="0"/>
    </xf>
    <xf numFmtId="0" fontId="12" fillId="5" borderId="0" xfId="0" applyFont="1" applyFill="1" applyBorder="1" applyAlignment="1" applyProtection="1">
      <alignment horizontal="center" vertical="center"/>
    </xf>
    <xf numFmtId="177" fontId="12" fillId="0" borderId="2" xfId="4" applyNumberFormat="1" applyFont="1" applyFill="1" applyBorder="1" applyAlignment="1" applyProtection="1">
      <alignment vertical="center" shrinkToFit="1"/>
    </xf>
    <xf numFmtId="177" fontId="12" fillId="0" borderId="3" xfId="4" applyNumberFormat="1" applyFont="1" applyFill="1" applyBorder="1" applyAlignment="1" applyProtection="1">
      <alignment vertical="center" shrinkToFit="1"/>
    </xf>
    <xf numFmtId="0" fontId="12" fillId="2" borderId="1"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0" fillId="3" borderId="22" xfId="0" applyFont="1" applyFill="1" applyBorder="1" applyAlignment="1" applyProtection="1">
      <alignment vertical="center" wrapText="1" shrinkToFit="1"/>
      <protection locked="0"/>
    </xf>
    <xf numFmtId="0" fontId="10" fillId="3" borderId="23" xfId="0" applyFont="1" applyFill="1" applyBorder="1" applyAlignment="1" applyProtection="1">
      <alignment vertical="center" shrinkToFit="1"/>
      <protection locked="0"/>
    </xf>
    <xf numFmtId="0" fontId="10" fillId="3" borderId="24" xfId="0" applyFont="1" applyFill="1" applyBorder="1" applyAlignment="1" applyProtection="1">
      <alignment vertical="center" shrinkToFit="1"/>
      <protection locked="0"/>
    </xf>
    <xf numFmtId="0" fontId="12" fillId="2" borderId="8" xfId="0" applyFont="1" applyFill="1" applyBorder="1" applyAlignment="1" applyProtection="1">
      <alignment horizontal="center" vertical="center"/>
    </xf>
    <xf numFmtId="0" fontId="12" fillId="2" borderId="12" xfId="0" applyFont="1" applyFill="1" applyBorder="1" applyAlignment="1" applyProtection="1">
      <alignment horizontal="center" vertical="center"/>
    </xf>
    <xf numFmtId="177" fontId="12" fillId="3" borderId="13" xfId="4" applyNumberFormat="1" applyFont="1" applyFill="1" applyBorder="1" applyAlignment="1" applyProtection="1">
      <alignment vertical="center" shrinkToFit="1"/>
      <protection locked="0"/>
    </xf>
    <xf numFmtId="0" fontId="29" fillId="2" borderId="2" xfId="0" applyFont="1" applyFill="1" applyBorder="1" applyAlignment="1" applyProtection="1">
      <alignment horizontal="center" vertical="center"/>
    </xf>
    <xf numFmtId="178" fontId="12" fillId="3" borderId="11" xfId="0" applyNumberFormat="1" applyFont="1" applyFill="1" applyBorder="1" applyAlignment="1" applyProtection="1">
      <alignment vertical="center" shrinkToFit="1"/>
      <protection locked="0"/>
    </xf>
    <xf numFmtId="178" fontId="12" fillId="3" borderId="8" xfId="0" applyNumberFormat="1" applyFont="1" applyFill="1" applyBorder="1" applyAlignment="1" applyProtection="1">
      <alignment vertical="center" shrinkToFit="1"/>
      <protection locked="0"/>
    </xf>
    <xf numFmtId="0" fontId="12" fillId="0" borderId="0" xfId="0" applyFont="1" applyFill="1" applyBorder="1" applyAlignment="1" applyProtection="1">
      <alignment horizontal="center" vertical="center"/>
    </xf>
    <xf numFmtId="178" fontId="12" fillId="0" borderId="0" xfId="0" applyNumberFormat="1" applyFont="1" applyFill="1" applyBorder="1" applyAlignment="1" applyProtection="1">
      <alignment horizontal="right" vertical="center" shrinkToFit="1"/>
    </xf>
    <xf numFmtId="181" fontId="12" fillId="0" borderId="0" xfId="0" applyNumberFormat="1" applyFont="1" applyFill="1" applyBorder="1" applyAlignment="1" applyProtection="1">
      <alignment horizontal="right" vertical="center" shrinkToFit="1"/>
    </xf>
    <xf numFmtId="176" fontId="12" fillId="0" borderId="9" xfId="0" applyNumberFormat="1" applyFont="1" applyFill="1" applyBorder="1" applyAlignment="1" applyProtection="1">
      <alignment vertical="center" wrapText="1"/>
    </xf>
    <xf numFmtId="176" fontId="12" fillId="0" borderId="0" xfId="0" applyNumberFormat="1" applyFont="1" applyFill="1" applyBorder="1" applyAlignment="1" applyProtection="1">
      <alignment vertical="center" wrapText="1"/>
    </xf>
    <xf numFmtId="0" fontId="12" fillId="0" borderId="0" xfId="0" applyFont="1" applyFill="1" applyBorder="1" applyAlignment="1" applyProtection="1">
      <alignment vertical="center"/>
    </xf>
    <xf numFmtId="0" fontId="8" fillId="7" borderId="1" xfId="0" applyFont="1" applyFill="1" applyBorder="1" applyAlignment="1" applyProtection="1">
      <alignment horizontal="center" vertical="center"/>
    </xf>
    <xf numFmtId="0" fontId="8" fillId="7" borderId="2" xfId="0" applyFont="1" applyFill="1" applyBorder="1" applyAlignment="1" applyProtection="1">
      <alignment horizontal="center" vertical="center"/>
    </xf>
    <xf numFmtId="0" fontId="8" fillId="7" borderId="3"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2" xfId="0" applyFont="1" applyFill="1" applyBorder="1" applyAlignment="1" applyProtection="1">
      <alignment horizontal="center" vertical="center"/>
    </xf>
    <xf numFmtId="0" fontId="9" fillId="7" borderId="3"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2" fillId="9" borderId="11" xfId="0" applyFont="1" applyFill="1" applyBorder="1" applyAlignment="1" applyProtection="1">
      <alignment horizontal="center" vertical="center"/>
      <protection locked="0"/>
    </xf>
    <xf numFmtId="0" fontId="12" fillId="9" borderId="8" xfId="0" applyFont="1" applyFill="1" applyBorder="1" applyAlignment="1" applyProtection="1">
      <alignment horizontal="center" vertical="center"/>
      <protection locked="0"/>
    </xf>
    <xf numFmtId="0" fontId="12" fillId="9" borderId="12" xfId="0" applyFont="1" applyFill="1" applyBorder="1" applyAlignment="1" applyProtection="1">
      <alignment horizontal="center" vertical="center"/>
      <protection locked="0"/>
    </xf>
    <xf numFmtId="49" fontId="6" fillId="3" borderId="11" xfId="0" applyNumberFormat="1" applyFont="1" applyFill="1" applyBorder="1" applyAlignment="1" applyProtection="1">
      <alignment horizontal="center" vertical="center" shrinkToFit="1"/>
      <protection locked="0"/>
    </xf>
    <xf numFmtId="49" fontId="6" fillId="3" borderId="8" xfId="0" applyNumberFormat="1" applyFont="1" applyFill="1" applyBorder="1" applyAlignment="1" applyProtection="1">
      <alignment horizontal="center" vertical="center" shrinkToFit="1"/>
      <protection locked="0"/>
    </xf>
    <xf numFmtId="49" fontId="6" fillId="3" borderId="12" xfId="0" applyNumberFormat="1" applyFont="1" applyFill="1" applyBorder="1" applyAlignment="1" applyProtection="1">
      <alignment horizontal="center" vertical="center" shrinkToFit="1"/>
      <protection locked="0"/>
    </xf>
    <xf numFmtId="0" fontId="9" fillId="3" borderId="1" xfId="0" applyFont="1" applyFill="1" applyBorder="1" applyAlignment="1" applyProtection="1">
      <alignment vertical="center" shrinkToFit="1"/>
      <protection locked="0"/>
    </xf>
    <xf numFmtId="0" fontId="9" fillId="3" borderId="2" xfId="0" applyFont="1" applyFill="1" applyBorder="1" applyAlignment="1" applyProtection="1">
      <alignment vertical="center" shrinkToFit="1"/>
      <protection locked="0"/>
    </xf>
    <xf numFmtId="0" fontId="9" fillId="3" borderId="3" xfId="0" applyFont="1" applyFill="1" applyBorder="1" applyAlignment="1" applyProtection="1">
      <alignment vertical="center" shrinkToFit="1"/>
      <protection locked="0"/>
    </xf>
    <xf numFmtId="0" fontId="12" fillId="3" borderId="1" xfId="0"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shrinkToFit="1"/>
    </xf>
    <xf numFmtId="0" fontId="12" fillId="2" borderId="2" xfId="0" applyFont="1" applyFill="1" applyBorder="1" applyAlignment="1" applyProtection="1">
      <alignment horizontal="center" vertical="center" shrinkToFit="1"/>
    </xf>
    <xf numFmtId="0" fontId="12" fillId="2" borderId="3" xfId="0" applyFont="1" applyFill="1" applyBorder="1" applyAlignment="1" applyProtection="1">
      <alignment horizontal="center" vertical="center" shrinkToFit="1"/>
    </xf>
    <xf numFmtId="0" fontId="12" fillId="3" borderId="1" xfId="0" applyFont="1" applyFill="1" applyBorder="1" applyAlignment="1" applyProtection="1">
      <alignment horizontal="center" vertical="center" shrinkToFit="1"/>
      <protection locked="0"/>
    </xf>
    <xf numFmtId="0" fontId="12" fillId="3" borderId="2" xfId="0" applyFont="1" applyFill="1" applyBorder="1" applyAlignment="1" applyProtection="1">
      <alignment horizontal="center" vertical="center" shrinkToFit="1"/>
      <protection locked="0"/>
    </xf>
    <xf numFmtId="0" fontId="12" fillId="3" borderId="3" xfId="0" applyFont="1" applyFill="1" applyBorder="1" applyAlignment="1" applyProtection="1">
      <alignment horizontal="center" vertical="center" shrinkToFit="1"/>
      <protection locked="0"/>
    </xf>
    <xf numFmtId="0" fontId="12" fillId="2" borderId="1"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12" fillId="3" borderId="1" xfId="0" applyFont="1" applyFill="1" applyBorder="1" applyAlignment="1" applyProtection="1">
      <alignment vertical="center"/>
      <protection locked="0"/>
    </xf>
    <xf numFmtId="0" fontId="12" fillId="3" borderId="2" xfId="0" applyFont="1" applyFill="1" applyBorder="1" applyAlignment="1" applyProtection="1">
      <alignment vertical="center"/>
      <protection locked="0"/>
    </xf>
    <xf numFmtId="0" fontId="12" fillId="3" borderId="3" xfId="0" applyFont="1" applyFill="1" applyBorder="1" applyAlignment="1" applyProtection="1">
      <alignment vertical="center"/>
      <protection locked="0"/>
    </xf>
    <xf numFmtId="0" fontId="10" fillId="0" borderId="0"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9" fillId="2" borderId="2" xfId="0" applyFont="1" applyFill="1" applyBorder="1" applyAlignment="1" applyProtection="1">
      <alignment vertical="center"/>
    </xf>
    <xf numFmtId="0" fontId="9" fillId="2" borderId="3" xfId="0" applyFont="1" applyFill="1" applyBorder="1" applyAlignment="1" applyProtection="1">
      <alignment vertical="center"/>
    </xf>
    <xf numFmtId="0" fontId="9" fillId="3" borderId="2" xfId="0" applyFont="1" applyFill="1" applyBorder="1" applyAlignment="1" applyProtection="1">
      <alignment vertical="center"/>
      <protection locked="0"/>
    </xf>
    <xf numFmtId="0" fontId="12" fillId="2" borderId="1" xfId="0" applyFont="1" applyFill="1" applyBorder="1" applyAlignment="1" applyProtection="1">
      <alignment vertical="center"/>
    </xf>
    <xf numFmtId="0" fontId="12" fillId="2" borderId="2" xfId="0" applyFont="1" applyFill="1" applyBorder="1" applyAlignment="1" applyProtection="1">
      <alignment vertical="center"/>
    </xf>
    <xf numFmtId="0" fontId="12" fillId="2" borderId="3" xfId="0" applyFont="1" applyFill="1" applyBorder="1" applyAlignment="1" applyProtection="1">
      <alignment vertical="center"/>
    </xf>
    <xf numFmtId="0" fontId="12" fillId="2" borderId="1" xfId="0" applyFont="1" applyFill="1" applyBorder="1" applyAlignment="1" applyProtection="1">
      <alignment horizontal="center" vertical="center" wrapText="1" shrinkToFit="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12" fillId="2" borderId="4" xfId="0" applyFont="1" applyFill="1" applyBorder="1" applyAlignment="1" applyProtection="1">
      <alignment vertical="center"/>
    </xf>
    <xf numFmtId="0" fontId="18" fillId="2" borderId="5" xfId="0" applyFont="1" applyFill="1" applyBorder="1" applyAlignment="1" applyProtection="1">
      <alignment vertical="center"/>
    </xf>
    <xf numFmtId="0" fontId="12" fillId="2" borderId="5" xfId="0" applyFont="1" applyFill="1" applyBorder="1" applyAlignment="1" applyProtection="1">
      <alignment vertical="center"/>
    </xf>
    <xf numFmtId="0" fontId="12" fillId="2" borderId="6" xfId="0" applyFont="1" applyFill="1" applyBorder="1" applyAlignment="1" applyProtection="1">
      <alignment vertical="center"/>
    </xf>
    <xf numFmtId="0" fontId="12" fillId="2" borderId="11" xfId="0" applyFont="1" applyFill="1" applyBorder="1" applyAlignment="1" applyProtection="1">
      <alignment vertical="center"/>
    </xf>
    <xf numFmtId="0" fontId="12" fillId="2" borderId="8" xfId="0" applyFont="1" applyFill="1" applyBorder="1" applyAlignment="1" applyProtection="1">
      <alignment vertical="center"/>
    </xf>
    <xf numFmtId="0" fontId="12" fillId="2" borderId="12" xfId="0" applyFont="1" applyFill="1" applyBorder="1" applyAlignment="1" applyProtection="1">
      <alignment vertical="center"/>
    </xf>
    <xf numFmtId="0" fontId="12" fillId="9" borderId="1" xfId="0" applyFont="1" applyFill="1" applyBorder="1" applyAlignment="1" applyProtection="1">
      <alignment horizontal="center" vertical="center" shrinkToFit="1"/>
      <protection locked="0"/>
    </xf>
    <xf numFmtId="0" fontId="12" fillId="9" borderId="2" xfId="0" applyFont="1" applyFill="1" applyBorder="1" applyAlignment="1" applyProtection="1">
      <alignment horizontal="center" vertical="center" shrinkToFit="1"/>
      <protection locked="0"/>
    </xf>
    <xf numFmtId="0" fontId="12" fillId="9" borderId="3" xfId="0" applyFont="1" applyFill="1" applyBorder="1" applyAlignment="1" applyProtection="1">
      <alignment horizontal="center" vertical="center" shrinkToFit="1"/>
      <protection locked="0"/>
    </xf>
    <xf numFmtId="178" fontId="9" fillId="0" borderId="38" xfId="0" applyNumberFormat="1" applyFont="1" applyFill="1" applyBorder="1" applyAlignment="1" applyProtection="1">
      <alignment horizontal="right" vertical="center" shrinkToFit="1"/>
    </xf>
    <xf numFmtId="178" fontId="9" fillId="0" borderId="36" xfId="0" applyNumberFormat="1" applyFont="1" applyFill="1" applyBorder="1" applyAlignment="1" applyProtection="1">
      <alignment horizontal="right" vertical="center" shrinkToFit="1"/>
    </xf>
    <xf numFmtId="178" fontId="9" fillId="0" borderId="37" xfId="0" applyNumberFormat="1" applyFont="1" applyFill="1" applyBorder="1" applyAlignment="1" applyProtection="1">
      <alignment horizontal="right" vertical="center" shrinkToFit="1"/>
    </xf>
    <xf numFmtId="178" fontId="9" fillId="0" borderId="34" xfId="0" applyNumberFormat="1" applyFont="1" applyFill="1" applyBorder="1" applyAlignment="1" applyProtection="1">
      <alignment horizontal="right" vertical="center" shrinkToFit="1"/>
    </xf>
    <xf numFmtId="178" fontId="9" fillId="0" borderId="32" xfId="0" applyNumberFormat="1" applyFont="1" applyFill="1" applyBorder="1" applyAlignment="1" applyProtection="1">
      <alignment horizontal="right" vertical="center" shrinkToFit="1"/>
    </xf>
    <xf numFmtId="178" fontId="9" fillId="0" borderId="33" xfId="0" applyNumberFormat="1" applyFont="1" applyFill="1" applyBorder="1" applyAlignment="1" applyProtection="1">
      <alignment horizontal="right" vertical="center" shrinkToFit="1"/>
    </xf>
    <xf numFmtId="0" fontId="12" fillId="8" borderId="35" xfId="0" applyFont="1" applyFill="1" applyBorder="1" applyAlignment="1" applyProtection="1">
      <alignment horizontal="center" vertical="center" wrapText="1"/>
    </xf>
    <xf numFmtId="0" fontId="12" fillId="8" borderId="36" xfId="0" applyFont="1" applyFill="1" applyBorder="1" applyAlignment="1" applyProtection="1">
      <alignment horizontal="center" vertical="center"/>
    </xf>
    <xf numFmtId="0" fontId="12" fillId="8" borderId="37" xfId="0" applyFont="1" applyFill="1" applyBorder="1" applyAlignment="1" applyProtection="1">
      <alignment horizontal="center" vertical="center"/>
    </xf>
    <xf numFmtId="0" fontId="12" fillId="8" borderId="40" xfId="0" applyFont="1" applyFill="1" applyBorder="1" applyAlignment="1" applyProtection="1">
      <alignment horizontal="center" vertical="center"/>
    </xf>
    <xf numFmtId="0" fontId="12" fillId="8" borderId="32" xfId="0" applyFont="1" applyFill="1" applyBorder="1" applyAlignment="1" applyProtection="1">
      <alignment horizontal="center" vertical="center"/>
    </xf>
    <xf numFmtId="0" fontId="12" fillId="8" borderId="33" xfId="0" applyFont="1" applyFill="1" applyBorder="1" applyAlignment="1" applyProtection="1">
      <alignment horizontal="center" vertical="center"/>
    </xf>
    <xf numFmtId="0" fontId="9" fillId="0" borderId="1" xfId="0" applyFont="1" applyFill="1" applyBorder="1" applyAlignment="1" applyProtection="1">
      <alignment horizontal="center" vertical="center" wrapText="1" shrinkToFit="1"/>
    </xf>
    <xf numFmtId="0" fontId="9" fillId="0" borderId="2" xfId="0" applyFont="1" applyFill="1" applyBorder="1" applyAlignment="1" applyProtection="1">
      <alignment horizontal="center" vertical="center" wrapText="1" shrinkToFit="1"/>
    </xf>
    <xf numFmtId="0" fontId="9" fillId="0" borderId="3" xfId="0" applyFont="1" applyFill="1" applyBorder="1" applyAlignment="1" applyProtection="1">
      <alignment horizontal="center" vertical="center" wrapText="1" shrinkToFit="1"/>
    </xf>
    <xf numFmtId="0" fontId="12" fillId="2" borderId="11" xfId="0" applyFont="1" applyFill="1" applyBorder="1" applyAlignment="1" applyProtection="1">
      <alignment vertical="center" shrinkToFit="1"/>
    </xf>
    <xf numFmtId="0" fontId="12" fillId="2" borderId="8" xfId="0" applyFont="1" applyFill="1" applyBorder="1" applyAlignment="1" applyProtection="1">
      <alignment vertical="center" shrinkToFit="1"/>
    </xf>
    <xf numFmtId="0" fontId="12" fillId="2" borderId="12" xfId="0" applyFont="1" applyFill="1" applyBorder="1" applyAlignment="1" applyProtection="1">
      <alignment vertical="center" shrinkToFit="1"/>
    </xf>
    <xf numFmtId="0" fontId="12" fillId="3" borderId="11" xfId="0" applyFont="1" applyFill="1" applyBorder="1" applyAlignment="1" applyProtection="1">
      <alignment vertical="center"/>
      <protection locked="0"/>
    </xf>
    <xf numFmtId="0" fontId="12" fillId="3" borderId="8" xfId="0" applyFont="1" applyFill="1" applyBorder="1" applyAlignment="1" applyProtection="1">
      <alignment vertical="center"/>
      <protection locked="0"/>
    </xf>
    <xf numFmtId="0" fontId="9" fillId="5" borderId="2" xfId="0" applyFont="1" applyFill="1" applyBorder="1" applyAlignment="1" applyProtection="1">
      <alignment horizontal="center" vertical="center"/>
    </xf>
    <xf numFmtId="0" fontId="9" fillId="5" borderId="3" xfId="0" applyFont="1" applyFill="1" applyBorder="1" applyAlignment="1" applyProtection="1">
      <alignment horizontal="center" vertical="center"/>
    </xf>
    <xf numFmtId="176" fontId="12" fillId="5" borderId="2" xfId="0" applyNumberFormat="1" applyFont="1" applyFill="1" applyBorder="1" applyAlignment="1" applyProtection="1">
      <alignment vertical="center"/>
    </xf>
    <xf numFmtId="0" fontId="12" fillId="2" borderId="4" xfId="0" applyFont="1" applyFill="1" applyBorder="1" applyAlignment="1" applyProtection="1">
      <alignment vertical="center" wrapText="1"/>
    </xf>
    <xf numFmtId="0" fontId="12" fillId="2" borderId="9" xfId="0" applyFont="1" applyFill="1" applyBorder="1" applyAlignment="1" applyProtection="1">
      <alignment vertical="center"/>
    </xf>
    <xf numFmtId="0" fontId="12" fillId="2" borderId="4" xfId="0" applyFont="1" applyFill="1" applyBorder="1" applyAlignment="1" applyProtection="1">
      <alignment horizontal="left"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9"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1" xfId="0" applyFont="1" applyFill="1" applyBorder="1" applyAlignment="1" applyProtection="1">
      <alignment horizontal="left" vertical="center" wrapText="1"/>
    </xf>
    <xf numFmtId="0" fontId="12" fillId="2" borderId="8" xfId="0" applyFont="1" applyFill="1" applyBorder="1" applyAlignment="1" applyProtection="1">
      <alignment horizontal="left" vertical="center" wrapText="1"/>
    </xf>
    <xf numFmtId="0" fontId="12" fillId="2" borderId="12" xfId="0" applyFont="1" applyFill="1" applyBorder="1" applyAlignment="1" applyProtection="1">
      <alignment horizontal="left" vertical="center" wrapText="1"/>
    </xf>
    <xf numFmtId="0" fontId="12" fillId="5" borderId="9" xfId="0" applyFont="1" applyFill="1" applyBorder="1" applyAlignment="1" applyProtection="1">
      <alignment horizontal="right" vertical="center" wrapText="1"/>
    </xf>
    <xf numFmtId="0" fontId="12" fillId="5" borderId="0" xfId="0" applyFont="1" applyFill="1" applyBorder="1" applyAlignment="1" applyProtection="1">
      <alignment horizontal="right" vertical="center" wrapText="1"/>
    </xf>
    <xf numFmtId="49" fontId="7" fillId="0" borderId="1"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0" fontId="10" fillId="3" borderId="22" xfId="0" applyFont="1" applyFill="1" applyBorder="1" applyAlignment="1" applyProtection="1">
      <alignment vertical="center" shrinkToFit="1"/>
      <protection locked="0"/>
    </xf>
    <xf numFmtId="0" fontId="9" fillId="0" borderId="8"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178" fontId="12" fillId="0" borderId="38" xfId="0" applyNumberFormat="1" applyFont="1" applyFill="1" applyBorder="1" applyAlignment="1" applyProtection="1">
      <alignment horizontal="right" vertical="center" shrinkToFit="1"/>
    </xf>
    <xf numFmtId="178" fontId="12" fillId="0" borderId="36" xfId="0" applyNumberFormat="1" applyFont="1" applyFill="1" applyBorder="1" applyAlignment="1" applyProtection="1">
      <alignment horizontal="right" vertical="center" shrinkToFit="1"/>
    </xf>
    <xf numFmtId="178" fontId="12" fillId="0" borderId="37" xfId="0" applyNumberFormat="1" applyFont="1" applyFill="1" applyBorder="1" applyAlignment="1" applyProtection="1">
      <alignment horizontal="right" vertical="center" shrinkToFit="1"/>
    </xf>
    <xf numFmtId="178" fontId="12" fillId="0" borderId="34" xfId="0" applyNumberFormat="1" applyFont="1" applyFill="1" applyBorder="1" applyAlignment="1" applyProtection="1">
      <alignment horizontal="right" vertical="center" shrinkToFit="1"/>
    </xf>
    <xf numFmtId="178" fontId="12" fillId="0" borderId="32" xfId="0" applyNumberFormat="1" applyFont="1" applyFill="1" applyBorder="1" applyAlignment="1" applyProtection="1">
      <alignment horizontal="right" vertical="center" shrinkToFit="1"/>
    </xf>
    <xf numFmtId="178" fontId="12" fillId="0" borderId="33" xfId="0" applyNumberFormat="1" applyFont="1" applyFill="1" applyBorder="1" applyAlignment="1" applyProtection="1">
      <alignment horizontal="right" vertical="center" shrinkToFit="1"/>
    </xf>
    <xf numFmtId="0" fontId="12" fillId="2" borderId="1"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182" fontId="12" fillId="0" borderId="0" xfId="0" applyNumberFormat="1" applyFont="1" applyFill="1" applyBorder="1" applyAlignment="1" applyProtection="1">
      <alignment horizontal="right" vertical="center" shrinkToFit="1"/>
    </xf>
    <xf numFmtId="181" fontId="12" fillId="0" borderId="38" xfId="0" applyNumberFormat="1" applyFont="1" applyFill="1" applyBorder="1" applyAlignment="1" applyProtection="1">
      <alignment horizontal="right" vertical="center" shrinkToFit="1"/>
    </xf>
    <xf numFmtId="181" fontId="12" fillId="0" borderId="36" xfId="0" applyNumberFormat="1" applyFont="1" applyFill="1" applyBorder="1" applyAlignment="1" applyProtection="1">
      <alignment horizontal="right" vertical="center" shrinkToFit="1"/>
    </xf>
    <xf numFmtId="181" fontId="12" fillId="0" borderId="37" xfId="0" applyNumberFormat="1" applyFont="1" applyFill="1" applyBorder="1" applyAlignment="1" applyProtection="1">
      <alignment horizontal="right" vertical="center" shrinkToFit="1"/>
    </xf>
    <xf numFmtId="181" fontId="12" fillId="0" borderId="34" xfId="0" applyNumberFormat="1" applyFont="1" applyFill="1" applyBorder="1" applyAlignment="1" applyProtection="1">
      <alignment horizontal="right" vertical="center" shrinkToFit="1"/>
    </xf>
    <xf numFmtId="181" fontId="12" fillId="0" borderId="32" xfId="0" applyNumberFormat="1" applyFont="1" applyFill="1" applyBorder="1" applyAlignment="1" applyProtection="1">
      <alignment horizontal="right" vertical="center" shrinkToFit="1"/>
    </xf>
    <xf numFmtId="181" fontId="12" fillId="0" borderId="33" xfId="0" applyNumberFormat="1" applyFont="1" applyFill="1" applyBorder="1" applyAlignment="1" applyProtection="1">
      <alignment horizontal="right" vertical="center" shrinkToFit="1"/>
    </xf>
    <xf numFmtId="0" fontId="12" fillId="8" borderId="35" xfId="0" applyFont="1" applyFill="1" applyBorder="1" applyAlignment="1" applyProtection="1">
      <alignment horizontal="center" vertical="center"/>
    </xf>
    <xf numFmtId="182" fontId="12" fillId="5" borderId="38" xfId="0" applyNumberFormat="1" applyFont="1" applyFill="1" applyBorder="1" applyAlignment="1" applyProtection="1">
      <alignment horizontal="right" vertical="center" shrinkToFit="1"/>
    </xf>
    <xf numFmtId="182" fontId="12" fillId="5" borderId="36" xfId="0" applyNumberFormat="1" applyFont="1" applyFill="1" applyBorder="1" applyAlignment="1" applyProtection="1">
      <alignment horizontal="right" vertical="center" shrinkToFit="1"/>
    </xf>
    <xf numFmtId="182" fontId="12" fillId="5" borderId="37" xfId="0" applyNumberFormat="1" applyFont="1" applyFill="1" applyBorder="1" applyAlignment="1" applyProtection="1">
      <alignment horizontal="right" vertical="center" shrinkToFit="1"/>
    </xf>
    <xf numFmtId="182" fontId="12" fillId="5" borderId="34" xfId="0" applyNumberFormat="1" applyFont="1" applyFill="1" applyBorder="1" applyAlignment="1" applyProtection="1">
      <alignment horizontal="right" vertical="center" shrinkToFit="1"/>
    </xf>
    <xf numFmtId="182" fontId="12" fillId="5" borderId="32" xfId="0" applyNumberFormat="1" applyFont="1" applyFill="1" applyBorder="1" applyAlignment="1" applyProtection="1">
      <alignment horizontal="right" vertical="center" shrinkToFit="1"/>
    </xf>
    <xf numFmtId="182" fontId="12" fillId="5" borderId="33" xfId="0" applyNumberFormat="1" applyFont="1" applyFill="1" applyBorder="1" applyAlignment="1" applyProtection="1">
      <alignment horizontal="right" vertical="center" shrinkToFit="1"/>
    </xf>
    <xf numFmtId="0" fontId="12" fillId="5" borderId="0" xfId="0" applyFont="1" applyFill="1" applyBorder="1" applyAlignment="1" applyProtection="1">
      <alignment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0" fillId="2" borderId="25" xfId="0" applyFont="1" applyFill="1" applyBorder="1" applyAlignment="1">
      <alignment horizontal="center" vertical="center" wrapText="1"/>
    </xf>
    <xf numFmtId="0" fontId="10" fillId="2" borderId="25" xfId="0" applyFont="1" applyFill="1" applyBorder="1" applyAlignment="1">
      <alignment horizontal="center" vertical="center"/>
    </xf>
    <xf numFmtId="0" fontId="9" fillId="2" borderId="25" xfId="0" applyFont="1" applyFill="1" applyBorder="1" applyAlignment="1">
      <alignment horizontal="center" vertical="center" wrapText="1"/>
    </xf>
    <xf numFmtId="0" fontId="9" fillId="2" borderId="25" xfId="0" applyFont="1" applyFill="1" applyBorder="1" applyAlignment="1">
      <alignment horizontal="center" vertical="center"/>
    </xf>
    <xf numFmtId="0" fontId="9" fillId="2" borderId="25"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9" fillId="2" borderId="16"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8" xfId="0" applyFont="1" applyFill="1" applyBorder="1" applyAlignment="1">
      <alignment horizontal="center" vertical="center"/>
    </xf>
    <xf numFmtId="0" fontId="40" fillId="3" borderId="25" xfId="0" applyFont="1" applyFill="1" applyBorder="1" applyAlignment="1">
      <alignment vertical="center" shrinkToFit="1"/>
    </xf>
    <xf numFmtId="0" fontId="9" fillId="0" borderId="0" xfId="0" applyFont="1" applyAlignment="1">
      <alignment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CCFF99"/>
      <color rgb="FFCCFFCC"/>
      <color rgb="FFCDFFFF"/>
      <color rgb="FFFFFF99"/>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0</xdr:rowOff>
        </xdr:from>
        <xdr:to>
          <xdr:col>9</xdr:col>
          <xdr:colOff>9525</xdr:colOff>
          <xdr:row>11</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10</xdr:row>
          <xdr:rowOff>0</xdr:rowOff>
        </xdr:from>
        <xdr:to>
          <xdr:col>25</xdr:col>
          <xdr:colOff>9525</xdr:colOff>
          <xdr:row>11</xdr:row>
          <xdr:rowOff>28575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0</xdr:rowOff>
        </xdr:from>
        <xdr:to>
          <xdr:col>9</xdr:col>
          <xdr:colOff>9525</xdr:colOff>
          <xdr:row>12</xdr:row>
          <xdr:rowOff>28575</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11</xdr:row>
          <xdr:rowOff>0</xdr:rowOff>
        </xdr:from>
        <xdr:to>
          <xdr:col>25</xdr:col>
          <xdr:colOff>9525</xdr:colOff>
          <xdr:row>12</xdr:row>
          <xdr:rowOff>19050</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15"/>
  <sheetViews>
    <sheetView tabSelected="1" view="pageBreakPreview" zoomScaleNormal="100" zoomScaleSheetLayoutView="100" workbookViewId="0">
      <selection activeCell="A3" sqref="A3"/>
    </sheetView>
  </sheetViews>
  <sheetFormatPr defaultRowHeight="13.5"/>
  <cols>
    <col min="1" max="1" width="5.5" style="23" bestFit="1" customWidth="1"/>
    <col min="2" max="2" width="74.75" style="22" customWidth="1"/>
    <col min="3" max="3" width="50.625" style="22" customWidth="1"/>
    <col min="4" max="4" width="4.25" style="23" customWidth="1"/>
    <col min="5" max="16384" width="9" style="23"/>
  </cols>
  <sheetData>
    <row r="1" spans="1:3" ht="6.75" customHeight="1">
      <c r="A1" s="182"/>
      <c r="B1" s="183"/>
      <c r="C1" s="183"/>
    </row>
    <row r="2" spans="1:3" ht="17.25">
      <c r="A2" s="208" t="s">
        <v>236</v>
      </c>
      <c r="B2" s="208"/>
      <c r="C2" s="208"/>
    </row>
    <row r="3" spans="1:3" ht="9" customHeight="1">
      <c r="A3" s="182"/>
      <c r="B3" s="184"/>
      <c r="C3" s="183"/>
    </row>
    <row r="4" spans="1:3" ht="18" customHeight="1">
      <c r="A4" s="185" t="s">
        <v>125</v>
      </c>
      <c r="B4" s="186" t="s">
        <v>241</v>
      </c>
      <c r="C4" s="186" t="s">
        <v>126</v>
      </c>
    </row>
    <row r="5" spans="1:3" ht="66" customHeight="1">
      <c r="A5" s="187">
        <v>1</v>
      </c>
      <c r="B5" s="188"/>
      <c r="C5" s="188" t="s">
        <v>264</v>
      </c>
    </row>
    <row r="6" spans="1:3" ht="123" customHeight="1">
      <c r="A6" s="187">
        <f>A5+1</f>
        <v>2</v>
      </c>
      <c r="B6" s="188" t="s">
        <v>258</v>
      </c>
      <c r="C6" s="188"/>
    </row>
    <row r="7" spans="1:3" ht="54.75" customHeight="1">
      <c r="A7" s="187">
        <f t="shared" ref="A7:A14" si="0">A6+1</f>
        <v>3</v>
      </c>
      <c r="B7" s="188" t="s">
        <v>253</v>
      </c>
      <c r="C7" s="188"/>
    </row>
    <row r="8" spans="1:3" ht="151.5" customHeight="1">
      <c r="A8" s="187">
        <f t="shared" si="0"/>
        <v>4</v>
      </c>
      <c r="B8" s="188"/>
      <c r="C8" s="188" t="s">
        <v>259</v>
      </c>
    </row>
    <row r="9" spans="1:3" ht="54" customHeight="1">
      <c r="A9" s="187">
        <f t="shared" si="0"/>
        <v>5</v>
      </c>
      <c r="B9" s="188" t="s">
        <v>240</v>
      </c>
      <c r="C9" s="188"/>
    </row>
    <row r="10" spans="1:3" ht="92.25" customHeight="1">
      <c r="A10" s="187">
        <f t="shared" si="0"/>
        <v>6</v>
      </c>
      <c r="B10" s="189" t="s">
        <v>254</v>
      </c>
      <c r="C10" s="189"/>
    </row>
    <row r="11" spans="1:3" ht="95.25" customHeight="1">
      <c r="A11" s="187">
        <f t="shared" si="0"/>
        <v>7</v>
      </c>
      <c r="B11" s="189" t="s">
        <v>262</v>
      </c>
      <c r="C11" s="190"/>
    </row>
    <row r="12" spans="1:3" ht="77.25" customHeight="1">
      <c r="A12" s="187">
        <f t="shared" si="0"/>
        <v>8</v>
      </c>
      <c r="B12" s="188" t="s">
        <v>261</v>
      </c>
      <c r="C12" s="190"/>
    </row>
    <row r="13" spans="1:3" ht="140.25" customHeight="1">
      <c r="A13" s="187">
        <f t="shared" si="0"/>
        <v>9</v>
      </c>
      <c r="B13" s="188" t="s">
        <v>263</v>
      </c>
      <c r="C13" s="188"/>
    </row>
    <row r="14" spans="1:3" ht="197.25" customHeight="1">
      <c r="A14" s="187">
        <f t="shared" si="0"/>
        <v>10</v>
      </c>
      <c r="B14" s="188" t="s">
        <v>265</v>
      </c>
      <c r="C14" s="188"/>
    </row>
    <row r="15" spans="1:3" ht="54" customHeight="1"/>
  </sheetData>
  <sheetProtection password="D3C4" sheet="1" objects="1" scenarios="1"/>
  <mergeCells count="1">
    <mergeCell ref="A2:C2"/>
  </mergeCells>
  <phoneticPr fontId="4"/>
  <printOptions horizontalCentered="1"/>
  <pageMargins left="0.51181102362204722" right="0.47244094488188976" top="0.98425196850393704" bottom="0.23622047244094488" header="0.78740157480314965" footer="0.15748031496062992"/>
  <pageSetup paperSize="9" scale="7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CT67"/>
  <sheetViews>
    <sheetView showZeros="0" view="pageBreakPreview" zoomScaleNormal="120" zoomScaleSheetLayoutView="100" workbookViewId="0">
      <selection activeCell="AD3" sqref="AD3:AE3"/>
    </sheetView>
  </sheetViews>
  <sheetFormatPr defaultColWidth="2.25" defaultRowHeight="12"/>
  <cols>
    <col min="1" max="1" width="2.625" style="1" customWidth="1"/>
    <col min="2" max="2" width="2.5" style="1" bestFit="1" customWidth="1"/>
    <col min="3" max="3" width="2.25" style="1"/>
    <col min="4" max="4" width="3.5" style="1" customWidth="1"/>
    <col min="5" max="5" width="2.25" style="1"/>
    <col min="6" max="6" width="3.5" style="1" bestFit="1" customWidth="1"/>
    <col min="7" max="7" width="2.25" style="1"/>
    <col min="8" max="8" width="3.5" style="1" bestFit="1" customWidth="1"/>
    <col min="9" max="18" width="2.25" style="1"/>
    <col min="19" max="19" width="3.125" style="1" customWidth="1"/>
    <col min="20" max="20" width="2.25" style="1" customWidth="1"/>
    <col min="21" max="21" width="2.25" style="1"/>
    <col min="22" max="22" width="3.375" style="1" customWidth="1"/>
    <col min="23" max="23" width="5.5" style="1" bestFit="1" customWidth="1"/>
    <col min="24" max="25" width="2.25" style="1"/>
    <col min="26" max="26" width="2.375" style="1" customWidth="1"/>
    <col min="27" max="36" width="2.25" style="1"/>
    <col min="37" max="37" width="2.125" style="1" customWidth="1"/>
    <col min="38" max="38" width="2.25" style="1" customWidth="1"/>
    <col min="39" max="39" width="2.125" style="1" customWidth="1"/>
    <col min="40" max="16384" width="2.25" style="1"/>
  </cols>
  <sheetData>
    <row r="1" spans="1:98" ht="13.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5"/>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row>
    <row r="2" spans="1:98" ht="22.5" customHeight="1">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row>
    <row r="3" spans="1:98" ht="13.5">
      <c r="A3" s="67"/>
      <c r="B3" s="68"/>
      <c r="C3" s="69"/>
      <c r="D3" s="69"/>
      <c r="E3" s="67"/>
      <c r="F3" s="67"/>
      <c r="G3" s="67"/>
      <c r="H3" s="67"/>
      <c r="I3" s="67"/>
      <c r="J3" s="67"/>
      <c r="K3" s="67"/>
      <c r="L3" s="67"/>
      <c r="M3" s="67"/>
      <c r="N3" s="67"/>
      <c r="O3" s="67"/>
      <c r="P3" s="67"/>
      <c r="Q3" s="67"/>
      <c r="R3" s="67"/>
      <c r="S3" s="67"/>
      <c r="T3" s="67"/>
      <c r="U3" s="67"/>
      <c r="V3" s="67"/>
      <c r="W3" s="67"/>
      <c r="X3" s="67"/>
      <c r="Y3" s="67"/>
      <c r="Z3" s="67"/>
      <c r="AA3" s="67"/>
      <c r="AB3" s="70"/>
      <c r="AC3" s="71" t="s">
        <v>43</v>
      </c>
      <c r="AD3" s="232"/>
      <c r="AE3" s="232"/>
      <c r="AF3" s="170" t="s">
        <v>2</v>
      </c>
      <c r="AG3" s="232"/>
      <c r="AH3" s="232"/>
      <c r="AI3" s="170" t="s">
        <v>1</v>
      </c>
      <c r="AJ3" s="232"/>
      <c r="AK3" s="232"/>
      <c r="AL3" s="170" t="s">
        <v>0</v>
      </c>
      <c r="AM3" s="168"/>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row>
    <row r="4" spans="1:98" ht="45" customHeight="1">
      <c r="A4" s="67"/>
      <c r="B4" s="68"/>
      <c r="C4" s="69"/>
      <c r="D4" s="69"/>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row>
    <row r="5" spans="1:98" ht="18" customHeight="1">
      <c r="A5" s="70" t="s">
        <v>192</v>
      </c>
      <c r="B5" s="70"/>
      <c r="C5" s="70"/>
      <c r="D5" s="70"/>
      <c r="E5" s="70"/>
      <c r="F5" s="70"/>
      <c r="G5" s="70"/>
      <c r="H5" s="72"/>
      <c r="I5" s="72"/>
      <c r="J5" s="72"/>
      <c r="K5" s="72"/>
      <c r="L5" s="72"/>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row>
    <row r="6" spans="1:98" ht="45" customHeight="1">
      <c r="A6" s="65"/>
      <c r="B6" s="65"/>
      <c r="C6" s="65"/>
      <c r="D6" s="65"/>
      <c r="E6" s="65"/>
      <c r="F6" s="65"/>
      <c r="G6" s="65"/>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row>
    <row r="7" spans="1:98" ht="15.75" customHeight="1">
      <c r="A7" s="65"/>
      <c r="B7" s="65"/>
      <c r="C7" s="65"/>
      <c r="D7" s="65"/>
      <c r="E7" s="65"/>
      <c r="F7" s="65"/>
      <c r="G7" s="65"/>
      <c r="H7" s="67"/>
      <c r="I7" s="67"/>
      <c r="J7" s="67"/>
      <c r="K7" s="67"/>
      <c r="L7" s="67"/>
      <c r="M7" s="67"/>
      <c r="N7" s="67"/>
      <c r="O7" s="67"/>
      <c r="P7" s="67"/>
      <c r="Q7" s="67"/>
      <c r="R7" s="67"/>
      <c r="S7" s="67"/>
      <c r="T7" s="67"/>
      <c r="U7" s="67"/>
      <c r="V7" s="73" t="s">
        <v>257</v>
      </c>
      <c r="W7" s="239"/>
      <c r="X7" s="239"/>
      <c r="Y7" s="239"/>
      <c r="Z7" s="239"/>
      <c r="AA7" s="239"/>
      <c r="AB7" s="239"/>
      <c r="AC7" s="239"/>
      <c r="AD7" s="239"/>
      <c r="AE7" s="239"/>
      <c r="AF7" s="239"/>
      <c r="AG7" s="239"/>
      <c r="AH7" s="239"/>
      <c r="AI7" s="239"/>
      <c r="AJ7" s="239"/>
      <c r="AK7" s="239"/>
      <c r="AL7" s="67"/>
      <c r="AM7" s="67"/>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row>
    <row r="8" spans="1:98" ht="15.75" customHeight="1">
      <c r="A8" s="65"/>
      <c r="B8" s="65"/>
      <c r="C8" s="65"/>
      <c r="D8" s="65"/>
      <c r="E8" s="65"/>
      <c r="F8" s="65"/>
      <c r="G8" s="65"/>
      <c r="H8" s="67"/>
      <c r="I8" s="67"/>
      <c r="J8" s="67"/>
      <c r="K8" s="67"/>
      <c r="L8" s="67"/>
      <c r="M8" s="67"/>
      <c r="N8" s="67"/>
      <c r="O8" s="67"/>
      <c r="P8" s="67"/>
      <c r="Q8" s="67"/>
      <c r="R8" s="67"/>
      <c r="S8" s="67"/>
      <c r="T8" s="67"/>
      <c r="U8" s="67"/>
      <c r="V8" s="73" t="s">
        <v>256</v>
      </c>
      <c r="W8" s="239"/>
      <c r="X8" s="239"/>
      <c r="Y8" s="239"/>
      <c r="Z8" s="239"/>
      <c r="AA8" s="239"/>
      <c r="AB8" s="239"/>
      <c r="AC8" s="239"/>
      <c r="AD8" s="239"/>
      <c r="AE8" s="239"/>
      <c r="AF8" s="239"/>
      <c r="AG8" s="239"/>
      <c r="AH8" s="239"/>
      <c r="AI8" s="239"/>
      <c r="AJ8" s="244" t="s">
        <v>207</v>
      </c>
      <c r="AK8" s="244"/>
      <c r="AL8" s="65"/>
      <c r="AM8" s="67"/>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row>
    <row r="9" spans="1:98" ht="15.75" customHeight="1">
      <c r="A9" s="65"/>
      <c r="B9" s="65"/>
      <c r="C9" s="65"/>
      <c r="D9" s="65"/>
      <c r="E9" s="65"/>
      <c r="F9" s="65"/>
      <c r="G9" s="65"/>
      <c r="H9" s="67"/>
      <c r="I9" s="67"/>
      <c r="J9" s="67"/>
      <c r="K9" s="67"/>
      <c r="L9" s="67"/>
      <c r="M9" s="67"/>
      <c r="N9" s="67"/>
      <c r="O9" s="67"/>
      <c r="P9" s="67"/>
      <c r="Q9" s="67"/>
      <c r="R9" s="67"/>
      <c r="S9" s="67"/>
      <c r="T9" s="67"/>
      <c r="U9" s="67"/>
      <c r="V9" s="73" t="s">
        <v>255</v>
      </c>
      <c r="W9" s="239"/>
      <c r="X9" s="239"/>
      <c r="Y9" s="239"/>
      <c r="Z9" s="239"/>
      <c r="AA9" s="239"/>
      <c r="AB9" s="239"/>
      <c r="AC9" s="239"/>
      <c r="AD9" s="239"/>
      <c r="AE9" s="239"/>
      <c r="AF9" s="239"/>
      <c r="AG9" s="239"/>
      <c r="AH9" s="239"/>
      <c r="AI9" s="239"/>
      <c r="AJ9" s="244"/>
      <c r="AK9" s="244"/>
      <c r="AL9" s="74"/>
      <c r="AM9" s="67"/>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row>
    <row r="10" spans="1:98" ht="60" customHeight="1">
      <c r="A10" s="65"/>
      <c r="B10" s="75"/>
      <c r="C10" s="65"/>
      <c r="D10" s="65"/>
      <c r="E10" s="65"/>
      <c r="F10" s="65"/>
      <c r="G10" s="65"/>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row>
    <row r="11" spans="1:98" ht="18" customHeight="1">
      <c r="A11" s="236" t="s">
        <v>193</v>
      </c>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row>
    <row r="12" spans="1:98" ht="56.25" customHeight="1">
      <c r="A12" s="67"/>
      <c r="B12" s="68"/>
      <c r="C12" s="69"/>
      <c r="D12" s="69"/>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row>
    <row r="13" spans="1:98" ht="18" customHeight="1">
      <c r="A13" s="70"/>
      <c r="B13" s="242" t="s">
        <v>197</v>
      </c>
      <c r="C13" s="242"/>
      <c r="D13" s="191"/>
      <c r="E13" s="170" t="s">
        <v>198</v>
      </c>
      <c r="F13" s="192"/>
      <c r="G13" s="170" t="s">
        <v>199</v>
      </c>
      <c r="H13" s="192"/>
      <c r="I13" s="243" t="s">
        <v>237</v>
      </c>
      <c r="J13" s="243"/>
      <c r="K13" s="243"/>
      <c r="L13" s="243"/>
      <c r="M13" s="243"/>
      <c r="N13" s="243"/>
      <c r="O13" s="243"/>
      <c r="P13" s="243"/>
      <c r="Q13" s="243"/>
      <c r="R13" s="243"/>
      <c r="S13" s="243"/>
      <c r="T13" s="243"/>
      <c r="U13" s="214"/>
      <c r="V13" s="214"/>
      <c r="W13" s="70" t="s">
        <v>238</v>
      </c>
      <c r="X13" s="70"/>
      <c r="Y13" s="70"/>
      <c r="Z13" s="70"/>
      <c r="AA13" s="70"/>
      <c r="AB13" s="70"/>
      <c r="AC13" s="70"/>
      <c r="AD13" s="70"/>
      <c r="AE13" s="70"/>
      <c r="AF13" s="70"/>
      <c r="AG13" s="70"/>
      <c r="AH13" s="70"/>
      <c r="AI13" s="70"/>
      <c r="AJ13" s="70"/>
      <c r="AK13" s="70"/>
      <c r="AL13" s="70"/>
      <c r="AM13" s="70"/>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row>
    <row r="14" spans="1:98" ht="53.25" customHeight="1">
      <c r="A14" s="235" t="s">
        <v>239</v>
      </c>
      <c r="B14" s="235"/>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row>
    <row r="15" spans="1:98" ht="15.75" customHeight="1">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row>
    <row r="16" spans="1:98" ht="13.5">
      <c r="A16" s="67"/>
      <c r="B16" s="237"/>
      <c r="C16" s="237"/>
      <c r="D16" s="237"/>
      <c r="E16" s="237"/>
      <c r="F16" s="237"/>
      <c r="G16" s="237"/>
      <c r="H16" s="237"/>
      <c r="I16" s="237"/>
      <c r="J16" s="237"/>
      <c r="K16" s="238"/>
      <c r="L16" s="238"/>
      <c r="M16" s="238"/>
      <c r="N16" s="238"/>
      <c r="O16" s="238"/>
      <c r="P16" s="238"/>
      <c r="Q16" s="238"/>
      <c r="R16" s="238"/>
      <c r="S16" s="169"/>
      <c r="T16" s="169"/>
      <c r="U16" s="67"/>
      <c r="V16" s="67"/>
      <c r="W16" s="67"/>
      <c r="X16" s="67"/>
      <c r="Y16" s="67"/>
      <c r="Z16" s="67"/>
      <c r="AA16" s="67"/>
      <c r="AB16" s="67"/>
      <c r="AC16" s="67"/>
      <c r="AD16" s="67"/>
      <c r="AE16" s="67"/>
      <c r="AF16" s="67"/>
      <c r="AG16" s="67"/>
      <c r="AH16" s="67"/>
      <c r="AI16" s="67"/>
      <c r="AJ16" s="67"/>
      <c r="AK16" s="67"/>
      <c r="AL16" s="67"/>
      <c r="AM16" s="67"/>
      <c r="AN16" s="66"/>
      <c r="AO16" s="66"/>
      <c r="AP16" s="76"/>
      <c r="AQ16" s="77"/>
      <c r="AR16" s="77"/>
      <c r="AS16" s="77"/>
      <c r="AT16" s="77"/>
      <c r="AU16" s="77"/>
      <c r="AV16" s="77"/>
      <c r="AW16" s="77"/>
      <c r="AX16" s="77"/>
      <c r="AY16" s="77"/>
      <c r="AZ16" s="77"/>
      <c r="BA16" s="77"/>
      <c r="BB16" s="77"/>
      <c r="BC16" s="77"/>
      <c r="BD16" s="77"/>
      <c r="BE16" s="77"/>
      <c r="BF16" s="77"/>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row>
    <row r="17" spans="1:98" ht="7.5" customHeight="1" thickBot="1">
      <c r="A17" s="67"/>
      <c r="B17" s="169"/>
      <c r="C17" s="169"/>
      <c r="D17" s="169"/>
      <c r="E17" s="169"/>
      <c r="F17" s="169"/>
      <c r="G17" s="169"/>
      <c r="H17" s="169"/>
      <c r="I17" s="169"/>
      <c r="J17" s="169"/>
      <c r="K17" s="169"/>
      <c r="L17" s="169"/>
      <c r="M17" s="169"/>
      <c r="N17" s="169"/>
      <c r="O17" s="169"/>
      <c r="P17" s="169"/>
      <c r="Q17" s="169"/>
      <c r="R17" s="169"/>
      <c r="S17" s="169"/>
      <c r="T17" s="169"/>
      <c r="U17" s="67"/>
      <c r="V17" s="67"/>
      <c r="W17" s="67"/>
      <c r="X17" s="67"/>
      <c r="Y17" s="67"/>
      <c r="Z17" s="67"/>
      <c r="AA17" s="67"/>
      <c r="AB17" s="67"/>
      <c r="AC17" s="67"/>
      <c r="AD17" s="67"/>
      <c r="AE17" s="67"/>
      <c r="AF17" s="67"/>
      <c r="AG17" s="67"/>
      <c r="AH17" s="67"/>
      <c r="AI17" s="67"/>
      <c r="AJ17" s="67"/>
      <c r="AK17" s="67"/>
      <c r="AL17" s="67"/>
      <c r="AM17" s="67"/>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row>
    <row r="18" spans="1:98" ht="14.25" thickBot="1">
      <c r="A18" s="67"/>
      <c r="B18" s="78"/>
      <c r="C18" s="66"/>
      <c r="D18" s="169"/>
      <c r="E18" s="169"/>
      <c r="F18" s="169"/>
      <c r="G18" s="169"/>
      <c r="H18" s="169"/>
      <c r="I18" s="169"/>
      <c r="J18" s="66"/>
      <c r="K18" s="66"/>
      <c r="L18" s="169"/>
      <c r="M18" s="169"/>
      <c r="N18" s="169"/>
      <c r="O18" s="169"/>
      <c r="P18" s="169"/>
      <c r="Q18" s="169"/>
      <c r="R18" s="169"/>
      <c r="S18" s="169"/>
      <c r="T18" s="169"/>
      <c r="U18" s="67"/>
      <c r="V18" s="67"/>
      <c r="W18" s="67"/>
      <c r="X18" s="67"/>
      <c r="Y18" s="67"/>
      <c r="Z18" s="67"/>
      <c r="AA18" s="67"/>
      <c r="AB18" s="67"/>
      <c r="AC18" s="67"/>
      <c r="AD18" s="67"/>
      <c r="AE18" s="67"/>
      <c r="AF18" s="67"/>
      <c r="AG18" s="67"/>
      <c r="AH18" s="67"/>
      <c r="AI18" s="67"/>
      <c r="AJ18" s="67"/>
      <c r="AK18" s="67"/>
      <c r="AL18" s="67"/>
      <c r="AM18" s="67"/>
      <c r="AN18" s="66"/>
      <c r="AO18" s="66"/>
      <c r="AP18" s="79" t="str">
        <f ca="1">IF(BH20=BH21,"○","! 職員表の合計人数と個票の合計人数が一致しません")</f>
        <v>○</v>
      </c>
      <c r="AQ18" s="80"/>
      <c r="AR18" s="80"/>
      <c r="AS18" s="80"/>
      <c r="AT18" s="80"/>
      <c r="AU18" s="80"/>
      <c r="AV18" s="80"/>
      <c r="AW18" s="80"/>
      <c r="AX18" s="80"/>
      <c r="AY18" s="80"/>
      <c r="AZ18" s="80"/>
      <c r="BA18" s="80"/>
      <c r="BB18" s="80"/>
      <c r="BC18" s="80"/>
      <c r="BD18" s="80"/>
      <c r="BE18" s="80"/>
      <c r="BF18" s="80"/>
      <c r="BG18" s="80"/>
      <c r="BH18" s="80"/>
      <c r="BI18" s="81"/>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row>
    <row r="19" spans="1:98" ht="13.5">
      <c r="A19" s="67"/>
      <c r="B19" s="169"/>
      <c r="C19" s="233"/>
      <c r="D19" s="233"/>
      <c r="E19" s="233"/>
      <c r="F19" s="233"/>
      <c r="G19" s="233"/>
      <c r="H19" s="233"/>
      <c r="I19" s="233"/>
      <c r="J19" s="233"/>
      <c r="K19" s="233"/>
      <c r="L19" s="233"/>
      <c r="M19" s="233"/>
      <c r="N19" s="233"/>
      <c r="O19" s="233"/>
      <c r="P19" s="233"/>
      <c r="Q19" s="233"/>
      <c r="R19" s="233"/>
      <c r="S19" s="233"/>
      <c r="T19" s="233"/>
      <c r="U19" s="233"/>
      <c r="V19" s="233"/>
      <c r="W19" s="233"/>
      <c r="X19" s="234"/>
      <c r="Y19" s="234"/>
      <c r="Z19" s="234"/>
      <c r="AA19" s="234"/>
      <c r="AB19" s="234"/>
      <c r="AC19" s="67"/>
      <c r="AD19" s="67"/>
      <c r="AE19" s="67"/>
      <c r="AF19" s="67"/>
      <c r="AG19" s="67"/>
      <c r="AH19" s="67"/>
      <c r="AI19" s="67"/>
      <c r="AJ19" s="67"/>
      <c r="AK19" s="67"/>
      <c r="AL19" s="67"/>
      <c r="AM19" s="67"/>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row>
    <row r="20" spans="1:98" ht="13.5">
      <c r="A20" s="67"/>
      <c r="B20" s="169"/>
      <c r="C20" s="233"/>
      <c r="D20" s="233"/>
      <c r="E20" s="233"/>
      <c r="F20" s="233"/>
      <c r="G20" s="233"/>
      <c r="H20" s="233"/>
      <c r="I20" s="233"/>
      <c r="J20" s="233"/>
      <c r="K20" s="233"/>
      <c r="L20" s="233"/>
      <c r="M20" s="233"/>
      <c r="N20" s="233"/>
      <c r="O20" s="233"/>
      <c r="P20" s="233"/>
      <c r="Q20" s="233"/>
      <c r="R20" s="233"/>
      <c r="S20" s="233"/>
      <c r="T20" s="233"/>
      <c r="U20" s="233"/>
      <c r="V20" s="233"/>
      <c r="W20" s="233"/>
      <c r="X20" s="234"/>
      <c r="Y20" s="234"/>
      <c r="Z20" s="234"/>
      <c r="AA20" s="234"/>
      <c r="AB20" s="234"/>
      <c r="AC20" s="67"/>
      <c r="AD20" s="67"/>
      <c r="AE20" s="67"/>
      <c r="AF20" s="67"/>
      <c r="AG20" s="67"/>
      <c r="AH20" s="67"/>
      <c r="AI20" s="67"/>
      <c r="AJ20" s="67"/>
      <c r="AK20" s="67"/>
      <c r="AL20" s="67"/>
      <c r="AM20" s="67"/>
      <c r="AN20" s="66"/>
      <c r="AO20" s="66"/>
      <c r="AP20" s="82" t="s">
        <v>189</v>
      </c>
      <c r="AQ20" s="83"/>
      <c r="AR20" s="84"/>
      <c r="AS20" s="82" t="s">
        <v>186</v>
      </c>
      <c r="AT20" s="83"/>
      <c r="AU20" s="84"/>
      <c r="AV20" s="240">
        <f>COUNTIFS(職員表!O6:O1386,20)</f>
        <v>0</v>
      </c>
      <c r="AW20" s="241"/>
      <c r="AX20" s="84" t="s">
        <v>187</v>
      </c>
      <c r="AY20" s="82" t="s">
        <v>188</v>
      </c>
      <c r="AZ20" s="83"/>
      <c r="BA20" s="84"/>
      <c r="BB20" s="240">
        <f>COUNTIFS(職員表!O6:O1386,5)</f>
        <v>0</v>
      </c>
      <c r="BC20" s="241"/>
      <c r="BD20" s="84" t="s">
        <v>187</v>
      </c>
      <c r="BE20" s="82" t="s">
        <v>191</v>
      </c>
      <c r="BF20" s="83"/>
      <c r="BG20" s="84"/>
      <c r="BH20" s="240">
        <f>SUM(AV20,BB20)</f>
        <v>0</v>
      </c>
      <c r="BI20" s="241"/>
      <c r="BJ20" s="84" t="s">
        <v>187</v>
      </c>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row>
    <row r="21" spans="1:98" ht="13.5">
      <c r="A21" s="67"/>
      <c r="B21" s="169"/>
      <c r="C21" s="233"/>
      <c r="D21" s="233"/>
      <c r="E21" s="233"/>
      <c r="F21" s="233"/>
      <c r="G21" s="233"/>
      <c r="H21" s="233"/>
      <c r="I21" s="233"/>
      <c r="J21" s="233"/>
      <c r="K21" s="233"/>
      <c r="L21" s="233"/>
      <c r="M21" s="233"/>
      <c r="N21" s="233"/>
      <c r="O21" s="233"/>
      <c r="P21" s="233"/>
      <c r="Q21" s="233"/>
      <c r="R21" s="233"/>
      <c r="S21" s="233"/>
      <c r="T21" s="233"/>
      <c r="U21" s="233"/>
      <c r="V21" s="233"/>
      <c r="W21" s="233"/>
      <c r="X21" s="234"/>
      <c r="Y21" s="234"/>
      <c r="Z21" s="234"/>
      <c r="AA21" s="234"/>
      <c r="AB21" s="234"/>
      <c r="AC21" s="67"/>
      <c r="AD21" s="67"/>
      <c r="AE21" s="67"/>
      <c r="AF21" s="67"/>
      <c r="AG21" s="67"/>
      <c r="AH21" s="67"/>
      <c r="AI21" s="67"/>
      <c r="AJ21" s="67"/>
      <c r="AK21" s="67"/>
      <c r="AL21" s="67"/>
      <c r="AM21" s="67"/>
      <c r="AN21" s="66"/>
      <c r="AO21" s="66"/>
      <c r="AP21" s="82" t="s">
        <v>190</v>
      </c>
      <c r="AQ21" s="83"/>
      <c r="AR21" s="84"/>
      <c r="AS21" s="82" t="s">
        <v>186</v>
      </c>
      <c r="AT21" s="83"/>
      <c r="AU21" s="84"/>
      <c r="AV21" s="240">
        <f ca="1">SUM(実績額一覧!AJ5:AJ104)</f>
        <v>0</v>
      </c>
      <c r="AW21" s="241"/>
      <c r="AX21" s="84" t="s">
        <v>187</v>
      </c>
      <c r="AY21" s="82" t="s">
        <v>188</v>
      </c>
      <c r="AZ21" s="83"/>
      <c r="BA21" s="84"/>
      <c r="BB21" s="240">
        <f ca="1">SUM(実績額一覧!AK5:AK104)</f>
        <v>0</v>
      </c>
      <c r="BC21" s="241"/>
      <c r="BD21" s="84" t="s">
        <v>187</v>
      </c>
      <c r="BE21" s="82" t="s">
        <v>191</v>
      </c>
      <c r="BF21" s="83"/>
      <c r="BG21" s="84"/>
      <c r="BH21" s="240">
        <f ca="1">SUM(AV21,BB21)</f>
        <v>0</v>
      </c>
      <c r="BI21" s="241"/>
      <c r="BJ21" s="84" t="s">
        <v>187</v>
      </c>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row>
    <row r="22" spans="1:98" ht="13.5">
      <c r="A22" s="67"/>
      <c r="B22" s="169"/>
      <c r="C22" s="233"/>
      <c r="D22" s="233"/>
      <c r="E22" s="233"/>
      <c r="F22" s="233"/>
      <c r="G22" s="233"/>
      <c r="H22" s="233"/>
      <c r="I22" s="233"/>
      <c r="J22" s="233"/>
      <c r="K22" s="233"/>
      <c r="L22" s="233"/>
      <c r="M22" s="233"/>
      <c r="N22" s="233"/>
      <c r="O22" s="233"/>
      <c r="P22" s="233"/>
      <c r="Q22" s="233"/>
      <c r="R22" s="233"/>
      <c r="S22" s="233"/>
      <c r="T22" s="233"/>
      <c r="U22" s="233"/>
      <c r="V22" s="233"/>
      <c r="W22" s="233"/>
      <c r="X22" s="234"/>
      <c r="Y22" s="234"/>
      <c r="Z22" s="234"/>
      <c r="AA22" s="234"/>
      <c r="AB22" s="234"/>
      <c r="AC22" s="67"/>
      <c r="AD22" s="67"/>
      <c r="AE22" s="67"/>
      <c r="AF22" s="67"/>
      <c r="AG22" s="67"/>
      <c r="AH22" s="67"/>
      <c r="AI22" s="67"/>
      <c r="AJ22" s="67"/>
      <c r="AK22" s="67"/>
      <c r="AL22" s="67"/>
      <c r="AM22" s="67"/>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row>
    <row r="23" spans="1:98">
      <c r="A23" s="64"/>
      <c r="B23" s="64" t="s">
        <v>143</v>
      </c>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row>
    <row r="24" spans="1:98" ht="13.5">
      <c r="A24" s="64"/>
      <c r="B24" s="67" t="s">
        <v>215</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row>
    <row r="25" spans="1:98" ht="13.5">
      <c r="A25" s="64"/>
      <c r="B25" s="67"/>
      <c r="C25" s="64"/>
      <c r="D25" s="67" t="s">
        <v>200</v>
      </c>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row>
    <row r="26" spans="1:98" ht="13.5">
      <c r="A26" s="64"/>
      <c r="B26" s="67" t="s">
        <v>216</v>
      </c>
      <c r="C26" s="64"/>
      <c r="D26" s="67"/>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row>
    <row r="27" spans="1:98" ht="13.5">
      <c r="A27" s="64"/>
      <c r="B27" s="67" t="s">
        <v>248</v>
      </c>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row>
    <row r="28" spans="1:98" ht="13.5">
      <c r="A28" s="64"/>
      <c r="B28" s="67" t="s">
        <v>249</v>
      </c>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row>
    <row r="29" spans="1:98" ht="13.5">
      <c r="A29" s="64"/>
      <c r="B29" s="67" t="s">
        <v>267</v>
      </c>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row>
    <row r="30" spans="1:98">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row>
    <row r="31" spans="1:98">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row>
    <row r="32" spans="1:98">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row>
    <row r="33" spans="1:98">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row>
    <row r="34" spans="1:98">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row>
    <row r="35" spans="1:98">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row>
    <row r="36" spans="1:98">
      <c r="A36" s="64"/>
      <c r="B36" s="64"/>
      <c r="C36" s="64"/>
      <c r="D36" s="64"/>
      <c r="E36" s="64"/>
      <c r="F36" s="64"/>
      <c r="G36" s="64"/>
      <c r="H36" s="64"/>
      <c r="I36" s="64"/>
      <c r="J36" s="64"/>
      <c r="K36" s="64"/>
      <c r="L36" s="64"/>
      <c r="M36" s="64"/>
      <c r="N36" s="64"/>
      <c r="O36" s="64"/>
      <c r="P36" s="64"/>
      <c r="Q36" s="64"/>
      <c r="R36" s="64"/>
      <c r="S36" s="64"/>
      <c r="T36" s="64" t="s">
        <v>194</v>
      </c>
      <c r="U36" s="66"/>
      <c r="V36" s="64"/>
      <c r="W36" s="64"/>
      <c r="X36" s="64"/>
      <c r="Y36" s="64"/>
      <c r="Z36" s="64"/>
      <c r="AA36" s="64"/>
      <c r="AB36" s="64"/>
      <c r="AC36" s="64"/>
      <c r="AD36" s="64"/>
      <c r="AE36" s="64"/>
      <c r="AF36" s="64"/>
      <c r="AG36" s="64"/>
      <c r="AH36" s="64"/>
      <c r="AI36" s="64"/>
      <c r="AJ36" s="64"/>
      <c r="AK36" s="64"/>
      <c r="AL36" s="64"/>
      <c r="AM36" s="64"/>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row>
    <row r="37" spans="1:98" ht="6" customHeight="1">
      <c r="A37" s="64"/>
      <c r="B37" s="64"/>
      <c r="C37" s="64"/>
      <c r="D37" s="64"/>
      <c r="E37" s="64"/>
      <c r="F37" s="64"/>
      <c r="G37" s="64"/>
      <c r="H37" s="64"/>
      <c r="I37" s="64"/>
      <c r="J37" s="64"/>
      <c r="K37" s="64"/>
      <c r="L37" s="64"/>
      <c r="M37" s="64"/>
      <c r="N37" s="64"/>
      <c r="O37" s="64"/>
      <c r="P37" s="64"/>
      <c r="Q37" s="64"/>
      <c r="R37" s="64"/>
      <c r="S37" s="64"/>
      <c r="T37" s="64"/>
      <c r="U37" s="66"/>
      <c r="V37" s="66"/>
      <c r="W37" s="66"/>
      <c r="X37" s="64"/>
      <c r="Y37" s="66"/>
      <c r="Z37" s="64"/>
      <c r="AA37" s="64"/>
      <c r="AB37" s="64"/>
      <c r="AC37" s="64"/>
      <c r="AD37" s="64"/>
      <c r="AE37" s="64"/>
      <c r="AF37" s="64"/>
      <c r="AG37" s="64"/>
      <c r="AH37" s="64"/>
      <c r="AI37" s="64"/>
      <c r="AJ37" s="64"/>
      <c r="AK37" s="64"/>
      <c r="AL37" s="64"/>
      <c r="AM37" s="64"/>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row>
    <row r="38" spans="1:98" ht="18.75" customHeight="1">
      <c r="A38" s="64"/>
      <c r="B38" s="64"/>
      <c r="C38" s="64"/>
      <c r="D38" s="64"/>
      <c r="E38" s="64"/>
      <c r="F38" s="64"/>
      <c r="G38" s="64"/>
      <c r="H38" s="64"/>
      <c r="I38" s="64"/>
      <c r="J38" s="64"/>
      <c r="K38" s="64"/>
      <c r="L38" s="64"/>
      <c r="M38" s="64"/>
      <c r="N38" s="64"/>
      <c r="O38" s="64"/>
      <c r="P38" s="64"/>
      <c r="Q38" s="64"/>
      <c r="R38" s="64"/>
      <c r="S38" s="64"/>
      <c r="T38" s="64"/>
      <c r="U38" s="220" t="s">
        <v>272</v>
      </c>
      <c r="V38" s="221"/>
      <c r="W38" s="221"/>
      <c r="X38" s="221"/>
      <c r="Y38" s="224" t="s">
        <v>268</v>
      </c>
      <c r="Z38" s="225"/>
      <c r="AA38" s="225"/>
      <c r="AB38" s="226"/>
      <c r="AC38" s="217"/>
      <c r="AD38" s="218"/>
      <c r="AE38" s="218"/>
      <c r="AF38" s="218"/>
      <c r="AG38" s="218"/>
      <c r="AH38" s="218"/>
      <c r="AI38" s="218"/>
      <c r="AJ38" s="218"/>
      <c r="AK38" s="219"/>
      <c r="AL38" s="64"/>
      <c r="AM38" s="64"/>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row>
    <row r="39" spans="1:98" ht="30.75" customHeight="1">
      <c r="A39" s="64"/>
      <c r="B39" s="64"/>
      <c r="C39" s="64"/>
      <c r="D39" s="64"/>
      <c r="E39" s="64"/>
      <c r="F39" s="64"/>
      <c r="G39" s="64"/>
      <c r="H39" s="64"/>
      <c r="I39" s="64"/>
      <c r="J39" s="64"/>
      <c r="K39" s="64"/>
      <c r="L39" s="64"/>
      <c r="M39" s="64"/>
      <c r="N39" s="64"/>
      <c r="O39" s="64"/>
      <c r="P39" s="64"/>
      <c r="Q39" s="64"/>
      <c r="R39" s="64"/>
      <c r="S39" s="64"/>
      <c r="T39" s="64"/>
      <c r="U39" s="222"/>
      <c r="V39" s="223"/>
      <c r="W39" s="223"/>
      <c r="X39" s="223"/>
      <c r="Y39" s="227" t="s">
        <v>269</v>
      </c>
      <c r="Z39" s="228"/>
      <c r="AA39" s="228"/>
      <c r="AB39" s="229"/>
      <c r="AC39" s="215"/>
      <c r="AD39" s="215"/>
      <c r="AE39" s="215"/>
      <c r="AF39" s="215"/>
      <c r="AG39" s="215"/>
      <c r="AH39" s="215"/>
      <c r="AI39" s="215"/>
      <c r="AJ39" s="215"/>
      <c r="AK39" s="216"/>
      <c r="AL39" s="64"/>
      <c r="AM39" s="64"/>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row>
    <row r="40" spans="1:98" ht="18.75" customHeight="1">
      <c r="A40" s="64"/>
      <c r="B40" s="64"/>
      <c r="C40" s="64"/>
      <c r="D40" s="64"/>
      <c r="E40" s="64"/>
      <c r="F40" s="64"/>
      <c r="G40" s="64"/>
      <c r="H40" s="64"/>
      <c r="I40" s="64"/>
      <c r="J40" s="64"/>
      <c r="K40" s="64"/>
      <c r="L40" s="64"/>
      <c r="M40" s="64"/>
      <c r="N40" s="64"/>
      <c r="O40" s="64"/>
      <c r="P40" s="64"/>
      <c r="Q40" s="64"/>
      <c r="R40" s="64"/>
      <c r="S40" s="64"/>
      <c r="T40" s="64"/>
      <c r="U40" s="209" t="s">
        <v>270</v>
      </c>
      <c r="V40" s="210"/>
      <c r="W40" s="210"/>
      <c r="X40" s="210"/>
      <c r="Y40" s="210"/>
      <c r="Z40" s="210"/>
      <c r="AA40" s="210"/>
      <c r="AB40" s="85"/>
      <c r="AC40" s="213"/>
      <c r="AD40" s="213"/>
      <c r="AE40" s="213"/>
      <c r="AF40" s="213"/>
      <c r="AG40" s="213"/>
      <c r="AH40" s="213"/>
      <c r="AI40" s="213"/>
      <c r="AJ40" s="213"/>
      <c r="AK40" s="213"/>
      <c r="AL40" s="64"/>
      <c r="AM40" s="64"/>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row>
    <row r="41" spans="1:98" ht="18.75" customHeight="1">
      <c r="A41" s="64"/>
      <c r="B41" s="64"/>
      <c r="C41" s="64"/>
      <c r="D41" s="64"/>
      <c r="E41" s="64"/>
      <c r="F41" s="64"/>
      <c r="G41" s="64"/>
      <c r="H41" s="64"/>
      <c r="I41" s="64"/>
      <c r="J41" s="64"/>
      <c r="K41" s="64"/>
      <c r="L41" s="64"/>
      <c r="M41" s="64"/>
      <c r="N41" s="64"/>
      <c r="O41" s="64"/>
      <c r="P41" s="64"/>
      <c r="Q41" s="64"/>
      <c r="R41" s="64"/>
      <c r="S41" s="64"/>
      <c r="T41" s="64"/>
      <c r="U41" s="211" t="s">
        <v>128</v>
      </c>
      <c r="V41" s="212"/>
      <c r="W41" s="212"/>
      <c r="X41" s="212"/>
      <c r="Y41" s="212"/>
      <c r="Z41" s="212"/>
      <c r="AA41" s="212"/>
      <c r="AB41" s="87"/>
      <c r="AC41" s="213"/>
      <c r="AD41" s="213"/>
      <c r="AE41" s="213"/>
      <c r="AF41" s="213"/>
      <c r="AG41" s="213"/>
      <c r="AH41" s="213"/>
      <c r="AI41" s="213"/>
      <c r="AJ41" s="213"/>
      <c r="AK41" s="213"/>
      <c r="AL41" s="64"/>
      <c r="AM41" s="64"/>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row>
    <row r="42" spans="1:98" ht="18.75" customHeight="1">
      <c r="A42" s="64"/>
      <c r="B42" s="64"/>
      <c r="C42" s="64"/>
      <c r="D42" s="64"/>
      <c r="E42" s="64"/>
      <c r="F42" s="64"/>
      <c r="G42" s="64"/>
      <c r="H42" s="64"/>
      <c r="I42" s="64"/>
      <c r="J42" s="64"/>
      <c r="K42" s="64"/>
      <c r="L42" s="64"/>
      <c r="M42" s="64"/>
      <c r="N42" s="64"/>
      <c r="O42" s="64"/>
      <c r="P42" s="64"/>
      <c r="Q42" s="64"/>
      <c r="R42" s="64"/>
      <c r="S42" s="64"/>
      <c r="T42" s="64"/>
      <c r="U42" s="230" t="s">
        <v>129</v>
      </c>
      <c r="V42" s="231"/>
      <c r="W42" s="231"/>
      <c r="X42" s="86"/>
      <c r="Y42" s="224" t="s">
        <v>127</v>
      </c>
      <c r="Z42" s="225"/>
      <c r="AA42" s="225"/>
      <c r="AB42" s="226"/>
      <c r="AC42" s="213"/>
      <c r="AD42" s="213"/>
      <c r="AE42" s="213"/>
      <c r="AF42" s="213"/>
      <c r="AG42" s="213"/>
      <c r="AH42" s="213"/>
      <c r="AI42" s="213"/>
      <c r="AJ42" s="213"/>
      <c r="AK42" s="213"/>
      <c r="AL42" s="64"/>
      <c r="AM42" s="64"/>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row>
    <row r="43" spans="1:98" ht="18.75" customHeight="1">
      <c r="A43" s="64"/>
      <c r="B43" s="64"/>
      <c r="C43" s="64"/>
      <c r="D43" s="64"/>
      <c r="E43" s="64"/>
      <c r="F43" s="64"/>
      <c r="G43" s="64"/>
      <c r="H43" s="64"/>
      <c r="I43" s="64"/>
      <c r="J43" s="64"/>
      <c r="K43" s="64"/>
      <c r="L43" s="64"/>
      <c r="M43" s="64"/>
      <c r="N43" s="64"/>
      <c r="O43" s="64"/>
      <c r="P43" s="64"/>
      <c r="Q43" s="64"/>
      <c r="R43" s="64"/>
      <c r="S43" s="64"/>
      <c r="T43" s="64"/>
      <c r="U43" s="211"/>
      <c r="V43" s="212"/>
      <c r="W43" s="212"/>
      <c r="X43" s="87"/>
      <c r="Y43" s="224" t="s">
        <v>130</v>
      </c>
      <c r="Z43" s="225"/>
      <c r="AA43" s="225"/>
      <c r="AB43" s="226"/>
      <c r="AC43" s="213"/>
      <c r="AD43" s="213"/>
      <c r="AE43" s="213"/>
      <c r="AF43" s="213"/>
      <c r="AG43" s="213"/>
      <c r="AH43" s="213"/>
      <c r="AI43" s="213"/>
      <c r="AJ43" s="213"/>
      <c r="AK43" s="213"/>
      <c r="AL43" s="64"/>
      <c r="AM43" s="64"/>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row>
    <row r="44" spans="1:98" ht="18.75"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row>
    <row r="45" spans="1:98">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row>
    <row r="46" spans="1:98">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row>
    <row r="47" spans="1:98">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row>
    <row r="48" spans="1:98">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row>
    <row r="49" spans="1:98">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row>
    <row r="50" spans="1:98">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row>
    <row r="51" spans="1:98">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row>
    <row r="52" spans="1:98">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row>
    <row r="53" spans="1:98">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row>
    <row r="54" spans="1:98">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row>
    <row r="55" spans="1:98">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row>
    <row r="56" spans="1:98">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row>
    <row r="57" spans="1:98">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row>
    <row r="58" spans="1:98">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row>
    <row r="59" spans="1:98">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row>
    <row r="60" spans="1:98">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row>
    <row r="61" spans="1:98">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row>
    <row r="62" spans="1:98">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row>
    <row r="63" spans="1:98">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row>
    <row r="64" spans="1:98">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row>
    <row r="65" spans="1:98">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row>
    <row r="66" spans="1:98">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row>
    <row r="67" spans="1:98">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row>
  </sheetData>
  <sheetProtection password="D3C4" sheet="1" objects="1" scenarios="1" formatCells="0" formatColumns="0" formatRows="0" insertColumns="0" insertRows="0"/>
  <mergeCells count="42">
    <mergeCell ref="W7:AK7"/>
    <mergeCell ref="BH20:BI20"/>
    <mergeCell ref="BH21:BI21"/>
    <mergeCell ref="B13:C13"/>
    <mergeCell ref="AV20:AW20"/>
    <mergeCell ref="BB20:BC20"/>
    <mergeCell ref="AV21:AW21"/>
    <mergeCell ref="BB21:BC21"/>
    <mergeCell ref="I13:T13"/>
    <mergeCell ref="AJ8:AK9"/>
    <mergeCell ref="W8:AI8"/>
    <mergeCell ref="AJ3:AK3"/>
    <mergeCell ref="AG3:AH3"/>
    <mergeCell ref="AD3:AE3"/>
    <mergeCell ref="C21:W21"/>
    <mergeCell ref="C22:W22"/>
    <mergeCell ref="C19:W19"/>
    <mergeCell ref="X19:AB19"/>
    <mergeCell ref="X20:AB20"/>
    <mergeCell ref="X21:AB21"/>
    <mergeCell ref="X22:AB22"/>
    <mergeCell ref="A14:AM14"/>
    <mergeCell ref="A11:AM11"/>
    <mergeCell ref="B16:J16"/>
    <mergeCell ref="K16:R16"/>
    <mergeCell ref="C20:W20"/>
    <mergeCell ref="W9:AI9"/>
    <mergeCell ref="AC43:AK43"/>
    <mergeCell ref="U42:W43"/>
    <mergeCell ref="Y42:AB42"/>
    <mergeCell ref="Y43:AB43"/>
    <mergeCell ref="AC42:AK42"/>
    <mergeCell ref="U40:AA40"/>
    <mergeCell ref="U41:AA41"/>
    <mergeCell ref="AC40:AK40"/>
    <mergeCell ref="AC41:AK41"/>
    <mergeCell ref="U13:V13"/>
    <mergeCell ref="AC39:AK39"/>
    <mergeCell ref="AC38:AK38"/>
    <mergeCell ref="U38:X39"/>
    <mergeCell ref="Y38:AB38"/>
    <mergeCell ref="Y39:AB39"/>
  </mergeCells>
  <phoneticPr fontId="4"/>
  <printOptions horizontalCentered="1"/>
  <pageMargins left="0.51181102362204722" right="0.47244094488188976" top="0.98425196850393704" bottom="0.23622047244094488" header="0.78740157480314965" footer="0.15748031496062992"/>
  <pageSetup paperSize="9" scale="97"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N183"/>
  <sheetViews>
    <sheetView showZeros="0" view="pageBreakPreview" zoomScaleNormal="160" zoomScaleSheetLayoutView="100" workbookViewId="0">
      <selection activeCell="H7" sqref="H7:N7"/>
    </sheetView>
  </sheetViews>
  <sheetFormatPr defaultColWidth="2.25" defaultRowHeight="13.5"/>
  <cols>
    <col min="1" max="40" width="2.875" style="2" customWidth="1"/>
    <col min="41" max="47" width="2.25" style="2" hidden="1" customWidth="1"/>
    <col min="48" max="49" width="2.25" style="2"/>
    <col min="50" max="50" width="10.25" style="2" bestFit="1" customWidth="1"/>
    <col min="51" max="78" width="2.25" style="2"/>
    <col min="79" max="79" width="49.125" style="2" hidden="1" customWidth="1"/>
    <col min="80" max="85" width="8.125" style="2" hidden="1" customWidth="1"/>
    <col min="86" max="87" width="8.125" style="2" customWidth="1"/>
    <col min="88" max="16384" width="2.25" style="2"/>
  </cols>
  <sheetData>
    <row r="1" spans="1:92">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row>
    <row r="2" spans="1:92" ht="3" customHeight="1">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row>
    <row r="3" spans="1:92">
      <c r="A3" s="278" t="s">
        <v>195</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80"/>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9"/>
      <c r="CB3" s="90" t="s">
        <v>67</v>
      </c>
      <c r="CC3" s="89"/>
      <c r="CD3" s="89"/>
      <c r="CE3" s="90" t="s">
        <v>70</v>
      </c>
      <c r="CF3" s="89"/>
      <c r="CG3" s="88"/>
      <c r="CH3" s="88"/>
      <c r="CI3" s="88"/>
      <c r="CJ3" s="88"/>
      <c r="CK3" s="88"/>
      <c r="CL3" s="88"/>
      <c r="CM3" s="88"/>
      <c r="CN3" s="88"/>
    </row>
    <row r="4" spans="1:92" ht="4.5" customHeight="1">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9"/>
      <c r="CB4" s="90" t="s">
        <v>69</v>
      </c>
      <c r="CC4" s="90"/>
      <c r="CD4" s="90" t="s">
        <v>77</v>
      </c>
      <c r="CE4" s="90" t="s">
        <v>69</v>
      </c>
      <c r="CF4" s="89"/>
      <c r="CG4" s="88"/>
      <c r="CH4" s="88"/>
      <c r="CI4" s="88"/>
      <c r="CJ4" s="88"/>
      <c r="CK4" s="88"/>
      <c r="CL4" s="88"/>
      <c r="CM4" s="88"/>
      <c r="CN4" s="88"/>
    </row>
    <row r="5" spans="1:92">
      <c r="A5" s="281" t="s">
        <v>78</v>
      </c>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92" t="s">
        <v>20</v>
      </c>
      <c r="CB5" s="93">
        <v>892</v>
      </c>
      <c r="CC5" s="92" t="s">
        <v>222</v>
      </c>
      <c r="CD5" s="92"/>
      <c r="CE5" s="93">
        <v>200</v>
      </c>
      <c r="CF5" s="92" t="s">
        <v>222</v>
      </c>
      <c r="CG5" s="88"/>
      <c r="CH5" s="88"/>
      <c r="CI5" s="88"/>
      <c r="CJ5" s="88"/>
      <c r="CK5" s="88"/>
      <c r="CL5" s="88"/>
      <c r="CM5" s="88"/>
      <c r="CN5" s="88"/>
    </row>
    <row r="6" spans="1:92" ht="4.5" customHeight="1">
      <c r="A6" s="180"/>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92" t="s">
        <v>21</v>
      </c>
      <c r="CB6" s="93">
        <v>1137</v>
      </c>
      <c r="CC6" s="92" t="s">
        <v>222</v>
      </c>
      <c r="CD6" s="92"/>
      <c r="CE6" s="93">
        <v>200</v>
      </c>
      <c r="CF6" s="92" t="s">
        <v>222</v>
      </c>
      <c r="CG6" s="88"/>
      <c r="CH6" s="88"/>
      <c r="CI6" s="88"/>
      <c r="CJ6" s="88"/>
      <c r="CK6" s="88"/>
      <c r="CL6" s="88"/>
      <c r="CM6" s="88"/>
      <c r="CN6" s="88"/>
    </row>
    <row r="7" spans="1:92" ht="17.25" customHeight="1">
      <c r="A7" s="260" t="s">
        <v>36</v>
      </c>
      <c r="B7" s="261"/>
      <c r="C7" s="261"/>
      <c r="D7" s="261"/>
      <c r="E7" s="261"/>
      <c r="F7" s="261"/>
      <c r="G7" s="262"/>
      <c r="H7" s="291"/>
      <c r="I7" s="292"/>
      <c r="J7" s="292"/>
      <c r="K7" s="292"/>
      <c r="L7" s="292"/>
      <c r="M7" s="292"/>
      <c r="N7" s="293"/>
      <c r="O7" s="260" t="s">
        <v>79</v>
      </c>
      <c r="P7" s="261"/>
      <c r="Q7" s="261"/>
      <c r="R7" s="261"/>
      <c r="S7" s="262"/>
      <c r="T7" s="294"/>
      <c r="U7" s="295"/>
      <c r="V7" s="295"/>
      <c r="W7" s="295"/>
      <c r="X7" s="295"/>
      <c r="Y7" s="295"/>
      <c r="Z7" s="295"/>
      <c r="AA7" s="295"/>
      <c r="AB7" s="295"/>
      <c r="AC7" s="295"/>
      <c r="AD7" s="295"/>
      <c r="AE7" s="295"/>
      <c r="AF7" s="295"/>
      <c r="AG7" s="295"/>
      <c r="AH7" s="295"/>
      <c r="AI7" s="295"/>
      <c r="AJ7" s="295"/>
      <c r="AK7" s="295"/>
      <c r="AL7" s="295"/>
      <c r="AM7" s="296"/>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92" t="s">
        <v>22</v>
      </c>
      <c r="CB7" s="93">
        <v>1480</v>
      </c>
      <c r="CC7" s="92" t="s">
        <v>222</v>
      </c>
      <c r="CD7" s="92"/>
      <c r="CE7" s="93">
        <v>200</v>
      </c>
      <c r="CF7" s="92" t="s">
        <v>222</v>
      </c>
      <c r="CG7" s="88"/>
      <c r="CH7" s="88"/>
      <c r="CI7" s="88"/>
      <c r="CJ7" s="88"/>
      <c r="CK7" s="88"/>
      <c r="CL7" s="88"/>
      <c r="CM7" s="88"/>
      <c r="CN7" s="88"/>
    </row>
    <row r="8" spans="1:92">
      <c r="A8" s="284" t="s">
        <v>80</v>
      </c>
      <c r="B8" s="285"/>
      <c r="C8" s="286"/>
      <c r="D8" s="260" t="s">
        <v>179</v>
      </c>
      <c r="E8" s="261"/>
      <c r="F8" s="261"/>
      <c r="G8" s="262"/>
      <c r="H8" s="260" t="s">
        <v>81</v>
      </c>
      <c r="I8" s="261"/>
      <c r="J8" s="261"/>
      <c r="K8" s="262"/>
      <c r="L8" s="260" t="s">
        <v>82</v>
      </c>
      <c r="M8" s="261"/>
      <c r="N8" s="261"/>
      <c r="O8" s="261"/>
      <c r="P8" s="261"/>
      <c r="Q8" s="261"/>
      <c r="R8" s="261"/>
      <c r="S8" s="261"/>
      <c r="T8" s="261"/>
      <c r="U8" s="261"/>
      <c r="V8" s="261"/>
      <c r="W8" s="261"/>
      <c r="X8" s="261"/>
      <c r="Y8" s="262"/>
      <c r="Z8" s="284" t="s">
        <v>83</v>
      </c>
      <c r="AA8" s="285"/>
      <c r="AB8" s="286"/>
      <c r="AC8" s="260" t="s">
        <v>84</v>
      </c>
      <c r="AD8" s="261"/>
      <c r="AE8" s="261"/>
      <c r="AF8" s="261"/>
      <c r="AG8" s="261"/>
      <c r="AH8" s="300" t="s">
        <v>85</v>
      </c>
      <c r="AI8" s="301"/>
      <c r="AJ8" s="301"/>
      <c r="AK8" s="301"/>
      <c r="AL8" s="301"/>
      <c r="AM8" s="302"/>
      <c r="AN8" s="88"/>
      <c r="AO8" s="88"/>
      <c r="AP8" s="88"/>
      <c r="AQ8" s="88"/>
      <c r="AR8" s="88"/>
      <c r="AS8" s="88"/>
      <c r="AT8" s="88"/>
      <c r="AU8" s="88"/>
      <c r="AV8" s="94"/>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95" t="s">
        <v>35</v>
      </c>
      <c r="CB8" s="93">
        <v>384</v>
      </c>
      <c r="CC8" s="92" t="s">
        <v>222</v>
      </c>
      <c r="CD8" s="92"/>
      <c r="CE8" s="93">
        <v>200</v>
      </c>
      <c r="CF8" s="92" t="s">
        <v>222</v>
      </c>
      <c r="CG8" s="88"/>
      <c r="CH8" s="88"/>
      <c r="CI8" s="88"/>
      <c r="CJ8" s="88"/>
      <c r="CK8" s="88"/>
      <c r="CL8" s="88"/>
      <c r="CM8" s="88"/>
      <c r="CN8" s="88"/>
    </row>
    <row r="9" spans="1:92" ht="17.25" customHeight="1">
      <c r="A9" s="287"/>
      <c r="B9" s="266"/>
      <c r="C9" s="267"/>
      <c r="D9" s="297"/>
      <c r="E9" s="298"/>
      <c r="F9" s="298"/>
      <c r="G9" s="299"/>
      <c r="H9" s="288" t="s">
        <v>271</v>
      </c>
      <c r="I9" s="289"/>
      <c r="J9" s="289"/>
      <c r="K9" s="290"/>
      <c r="L9" s="308"/>
      <c r="M9" s="309"/>
      <c r="N9" s="309"/>
      <c r="O9" s="309"/>
      <c r="P9" s="309"/>
      <c r="Q9" s="309"/>
      <c r="R9" s="309"/>
      <c r="S9" s="309"/>
      <c r="T9" s="309"/>
      <c r="U9" s="309"/>
      <c r="V9" s="309"/>
      <c r="W9" s="309"/>
      <c r="X9" s="309"/>
      <c r="Y9" s="310"/>
      <c r="Z9" s="287"/>
      <c r="AA9" s="266"/>
      <c r="AB9" s="267"/>
      <c r="AC9" s="297"/>
      <c r="AD9" s="298"/>
      <c r="AE9" s="298"/>
      <c r="AF9" s="298"/>
      <c r="AG9" s="299"/>
      <c r="AH9" s="303"/>
      <c r="AI9" s="304"/>
      <c r="AJ9" s="304"/>
      <c r="AK9" s="304"/>
      <c r="AL9" s="304"/>
      <c r="AM9" s="305"/>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92" t="s">
        <v>3</v>
      </c>
      <c r="CB9" s="93">
        <v>375</v>
      </c>
      <c r="CC9" s="92" t="s">
        <v>222</v>
      </c>
      <c r="CD9" s="92"/>
      <c r="CE9" s="93">
        <v>200</v>
      </c>
      <c r="CF9" s="92" t="s">
        <v>222</v>
      </c>
      <c r="CG9" s="88"/>
      <c r="CH9" s="88"/>
      <c r="CI9" s="88"/>
      <c r="CJ9" s="88"/>
      <c r="CK9" s="88"/>
      <c r="CL9" s="88"/>
      <c r="CM9" s="88"/>
      <c r="CN9" s="88"/>
    </row>
    <row r="10" spans="1:92" s="3" customFormat="1" ht="20.25" customHeight="1">
      <c r="A10" s="306" t="s">
        <v>184</v>
      </c>
      <c r="B10" s="307"/>
      <c r="C10" s="307"/>
      <c r="D10" s="307"/>
      <c r="E10" s="307"/>
      <c r="F10" s="307"/>
      <c r="G10" s="307"/>
      <c r="H10" s="329"/>
      <c r="I10" s="330"/>
      <c r="J10" s="330"/>
      <c r="K10" s="330"/>
      <c r="L10" s="330"/>
      <c r="M10" s="330"/>
      <c r="N10" s="330"/>
      <c r="O10" s="330"/>
      <c r="P10" s="330"/>
      <c r="Q10" s="330"/>
      <c r="R10" s="330"/>
      <c r="S10" s="330"/>
      <c r="T10" s="330"/>
      <c r="U10" s="330"/>
      <c r="V10" s="330"/>
      <c r="W10" s="330"/>
      <c r="X10" s="330"/>
      <c r="Y10" s="331"/>
      <c r="Z10" s="319" t="s">
        <v>65</v>
      </c>
      <c r="AA10" s="301"/>
      <c r="AB10" s="302"/>
      <c r="AC10" s="295"/>
      <c r="AD10" s="295"/>
      <c r="AE10" s="320" t="s">
        <v>37</v>
      </c>
      <c r="AF10" s="321"/>
      <c r="AG10" s="344"/>
      <c r="AH10" s="345"/>
      <c r="AI10" s="345"/>
      <c r="AJ10" s="345"/>
      <c r="AK10" s="345"/>
      <c r="AL10" s="345"/>
      <c r="AM10" s="346"/>
      <c r="AN10" s="94"/>
      <c r="AO10" s="94"/>
      <c r="AP10" s="311"/>
      <c r="AQ10" s="311"/>
      <c r="AR10" s="311"/>
      <c r="AS10" s="311"/>
      <c r="AT10" s="311"/>
      <c r="AU10" s="311"/>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2" t="s">
        <v>23</v>
      </c>
      <c r="CB10" s="93">
        <v>939</v>
      </c>
      <c r="CC10" s="92" t="s">
        <v>222</v>
      </c>
      <c r="CD10" s="92"/>
      <c r="CE10" s="93">
        <v>200</v>
      </c>
      <c r="CF10" s="92" t="s">
        <v>222</v>
      </c>
      <c r="CG10" s="94"/>
      <c r="CH10" s="94"/>
      <c r="CI10" s="94"/>
      <c r="CJ10" s="94"/>
      <c r="CK10" s="94"/>
      <c r="CL10" s="94"/>
      <c r="CM10" s="94"/>
      <c r="CN10" s="94"/>
    </row>
    <row r="11" spans="1:92" s="3" customFormat="1" ht="18" customHeight="1">
      <c r="A11" s="322" t="s">
        <v>17</v>
      </c>
      <c r="B11" s="323"/>
      <c r="C11" s="324"/>
      <c r="D11" s="324"/>
      <c r="E11" s="324"/>
      <c r="F11" s="324"/>
      <c r="G11" s="324"/>
      <c r="H11" s="325"/>
      <c r="I11" s="96"/>
      <c r="J11" s="97" t="s">
        <v>47</v>
      </c>
      <c r="K11" s="98"/>
      <c r="L11" s="99"/>
      <c r="M11" s="99"/>
      <c r="N11" s="99"/>
      <c r="O11" s="99"/>
      <c r="P11" s="99"/>
      <c r="Q11" s="99"/>
      <c r="R11" s="99"/>
      <c r="S11" s="99"/>
      <c r="T11" s="99"/>
      <c r="U11" s="99"/>
      <c r="V11" s="99"/>
      <c r="W11" s="99"/>
      <c r="X11" s="99"/>
      <c r="Y11" s="96"/>
      <c r="Z11" s="97" t="s">
        <v>72</v>
      </c>
      <c r="AA11" s="98"/>
      <c r="AB11" s="99"/>
      <c r="AC11" s="99"/>
      <c r="AD11" s="99"/>
      <c r="AE11" s="99"/>
      <c r="AF11" s="99"/>
      <c r="AG11" s="99"/>
      <c r="AH11" s="99"/>
      <c r="AI11" s="99"/>
      <c r="AJ11" s="99"/>
      <c r="AK11" s="99"/>
      <c r="AL11" s="99"/>
      <c r="AM11" s="100"/>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2" t="s">
        <v>24</v>
      </c>
      <c r="CB11" s="93">
        <v>1181</v>
      </c>
      <c r="CC11" s="92" t="s">
        <v>222</v>
      </c>
      <c r="CD11" s="92"/>
      <c r="CE11" s="93">
        <v>200</v>
      </c>
      <c r="CF11" s="92" t="s">
        <v>222</v>
      </c>
      <c r="CG11" s="94"/>
      <c r="CH11" s="94"/>
      <c r="CI11" s="94"/>
      <c r="CJ11" s="94"/>
      <c r="CK11" s="94"/>
      <c r="CL11" s="94"/>
      <c r="CM11" s="94"/>
      <c r="CN11" s="94"/>
    </row>
    <row r="12" spans="1:92" s="3" customFormat="1" ht="18" customHeight="1">
      <c r="A12" s="326"/>
      <c r="B12" s="327"/>
      <c r="C12" s="327"/>
      <c r="D12" s="327"/>
      <c r="E12" s="327"/>
      <c r="F12" s="327"/>
      <c r="G12" s="327"/>
      <c r="H12" s="328"/>
      <c r="I12" s="101"/>
      <c r="J12" s="102" t="s">
        <v>76</v>
      </c>
      <c r="K12" s="103"/>
      <c r="L12" s="104"/>
      <c r="M12" s="104"/>
      <c r="N12" s="104"/>
      <c r="O12" s="104"/>
      <c r="P12" s="104"/>
      <c r="Q12" s="104"/>
      <c r="R12" s="104"/>
      <c r="S12" s="104"/>
      <c r="T12" s="104"/>
      <c r="U12" s="103"/>
      <c r="V12" s="104"/>
      <c r="W12" s="104"/>
      <c r="X12" s="104"/>
      <c r="Y12" s="105"/>
      <c r="Z12" s="106" t="s">
        <v>75</v>
      </c>
      <c r="AA12" s="103"/>
      <c r="AB12" s="104"/>
      <c r="AC12" s="104"/>
      <c r="AD12" s="104"/>
      <c r="AE12" s="104"/>
      <c r="AF12" s="104"/>
      <c r="AG12" s="104"/>
      <c r="AH12" s="104"/>
      <c r="AI12" s="104"/>
      <c r="AJ12" s="104"/>
      <c r="AK12" s="104"/>
      <c r="AL12" s="104"/>
      <c r="AM12" s="107"/>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2" t="s">
        <v>25</v>
      </c>
      <c r="CB12" s="93">
        <v>1885</v>
      </c>
      <c r="CC12" s="92" t="s">
        <v>222</v>
      </c>
      <c r="CD12" s="92"/>
      <c r="CE12" s="93">
        <v>200</v>
      </c>
      <c r="CF12" s="92" t="s">
        <v>222</v>
      </c>
      <c r="CG12" s="94"/>
      <c r="CH12" s="94"/>
      <c r="CI12" s="94"/>
      <c r="CJ12" s="94"/>
      <c r="CK12" s="94"/>
      <c r="CL12" s="94"/>
      <c r="CM12" s="94"/>
      <c r="CN12" s="94"/>
    </row>
    <row r="13" spans="1:92" s="3" customFormat="1" ht="6" customHeight="1">
      <c r="A13" s="108"/>
      <c r="B13" s="108"/>
      <c r="C13" s="108"/>
      <c r="D13" s="108"/>
      <c r="E13" s="108"/>
      <c r="F13" s="108"/>
      <c r="G13" s="108"/>
      <c r="H13" s="108"/>
      <c r="I13" s="109"/>
      <c r="J13" s="110"/>
      <c r="K13" s="109"/>
      <c r="L13" s="180"/>
      <c r="M13" s="180"/>
      <c r="N13" s="180"/>
      <c r="O13" s="180"/>
      <c r="P13" s="180"/>
      <c r="Q13" s="180"/>
      <c r="R13" s="180"/>
      <c r="S13" s="180"/>
      <c r="T13" s="180"/>
      <c r="U13" s="109"/>
      <c r="V13" s="180"/>
      <c r="W13" s="180"/>
      <c r="X13" s="180"/>
      <c r="Y13" s="110"/>
      <c r="Z13" s="111"/>
      <c r="AA13" s="109"/>
      <c r="AB13" s="180"/>
      <c r="AC13" s="180"/>
      <c r="AD13" s="180"/>
      <c r="AE13" s="180"/>
      <c r="AF13" s="180"/>
      <c r="AG13" s="180"/>
      <c r="AH13" s="180"/>
      <c r="AI13" s="180"/>
      <c r="AJ13" s="180"/>
      <c r="AK13" s="180"/>
      <c r="AL13" s="180"/>
      <c r="AM13" s="180"/>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2" t="s">
        <v>19</v>
      </c>
      <c r="CB13" s="93">
        <f>CD13*個票1!$AC$10</f>
        <v>0</v>
      </c>
      <c r="CC13" s="92" t="s">
        <v>223</v>
      </c>
      <c r="CD13" s="92">
        <v>44</v>
      </c>
      <c r="CE13" s="93">
        <v>200</v>
      </c>
      <c r="CF13" s="92" t="s">
        <v>222</v>
      </c>
      <c r="CG13" s="94"/>
      <c r="CH13" s="94"/>
      <c r="CI13" s="94"/>
      <c r="CJ13" s="94"/>
      <c r="CK13" s="94"/>
      <c r="CL13" s="94"/>
      <c r="CM13" s="94"/>
      <c r="CN13" s="94"/>
    </row>
    <row r="14" spans="1:92" s="3" customFormat="1">
      <c r="A14" s="281" t="s">
        <v>196</v>
      </c>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3"/>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2" t="s">
        <v>224</v>
      </c>
      <c r="CB14" s="93">
        <f>CD14*個票1!$AC$10</f>
        <v>0</v>
      </c>
      <c r="CC14" s="92" t="s">
        <v>223</v>
      </c>
      <c r="CD14" s="92">
        <v>44</v>
      </c>
      <c r="CE14" s="93">
        <v>200</v>
      </c>
      <c r="CF14" s="92" t="s">
        <v>222</v>
      </c>
      <c r="CG14" s="94"/>
      <c r="CH14" s="94"/>
      <c r="CI14" s="94"/>
      <c r="CJ14" s="94"/>
      <c r="CK14" s="94"/>
      <c r="CL14" s="94"/>
      <c r="CM14" s="94"/>
      <c r="CN14" s="94"/>
    </row>
    <row r="15" spans="1:92" s="3" customFormat="1" ht="3" customHeight="1">
      <c r="A15" s="112"/>
      <c r="B15" s="112"/>
      <c r="C15" s="112"/>
      <c r="D15" s="112"/>
      <c r="E15" s="112"/>
      <c r="F15" s="112"/>
      <c r="G15" s="112"/>
      <c r="H15" s="112"/>
      <c r="I15" s="113"/>
      <c r="J15" s="112"/>
      <c r="K15" s="114"/>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2" t="s">
        <v>225</v>
      </c>
      <c r="CB15" s="93">
        <v>534</v>
      </c>
      <c r="CC15" s="92" t="s">
        <v>222</v>
      </c>
      <c r="CD15" s="92"/>
      <c r="CE15" s="93">
        <v>200</v>
      </c>
      <c r="CF15" s="92" t="s">
        <v>222</v>
      </c>
      <c r="CG15" s="94"/>
      <c r="CH15" s="94"/>
      <c r="CI15" s="94"/>
      <c r="CJ15" s="94"/>
      <c r="CK15" s="94"/>
      <c r="CL15" s="94"/>
      <c r="CM15" s="94"/>
      <c r="CN15" s="94"/>
    </row>
    <row r="16" spans="1:92" s="3" customFormat="1" ht="20.100000000000001" customHeight="1" thickBot="1">
      <c r="A16" s="116" t="s">
        <v>46</v>
      </c>
      <c r="B16" s="112"/>
      <c r="C16" s="112"/>
      <c r="D16" s="112"/>
      <c r="E16" s="112"/>
      <c r="F16" s="112"/>
      <c r="G16" s="112"/>
      <c r="H16" s="112"/>
      <c r="I16" s="117" t="s">
        <v>266</v>
      </c>
      <c r="J16" s="112"/>
      <c r="K16" s="114"/>
      <c r="L16" s="115"/>
      <c r="M16" s="115"/>
      <c r="N16" s="115"/>
      <c r="O16" s="115"/>
      <c r="P16" s="115"/>
      <c r="Q16" s="115"/>
      <c r="R16" s="115"/>
      <c r="S16" s="115"/>
      <c r="T16" s="115"/>
      <c r="U16" s="115"/>
      <c r="V16" s="115"/>
      <c r="W16" s="115"/>
      <c r="X16" s="115"/>
      <c r="Y16" s="115"/>
      <c r="Z16" s="115"/>
      <c r="AA16" s="115"/>
      <c r="AB16" s="115"/>
      <c r="AC16" s="272"/>
      <c r="AD16" s="272"/>
      <c r="AE16" s="272"/>
      <c r="AF16" s="272"/>
      <c r="AG16" s="273"/>
      <c r="AH16" s="273"/>
      <c r="AI16" s="273"/>
      <c r="AJ16" s="273"/>
      <c r="AK16" s="273"/>
      <c r="AL16" s="272"/>
      <c r="AM16" s="272"/>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2" t="s">
        <v>226</v>
      </c>
      <c r="CB16" s="93">
        <v>564</v>
      </c>
      <c r="CC16" s="92" t="s">
        <v>222</v>
      </c>
      <c r="CD16" s="92"/>
      <c r="CE16" s="93">
        <v>200</v>
      </c>
      <c r="CF16" s="92" t="s">
        <v>222</v>
      </c>
      <c r="CG16" s="94"/>
      <c r="CH16" s="94"/>
      <c r="CI16" s="94"/>
      <c r="CJ16" s="94"/>
      <c r="CK16" s="94"/>
      <c r="CL16" s="94"/>
      <c r="CM16" s="94"/>
      <c r="CN16" s="94"/>
    </row>
    <row r="17" spans="1:92" s="3" customFormat="1" ht="20.100000000000001" customHeight="1">
      <c r="A17" s="116"/>
      <c r="B17" s="112"/>
      <c r="C17" s="112"/>
      <c r="D17" s="112"/>
      <c r="E17" s="112"/>
      <c r="F17" s="112"/>
      <c r="G17" s="112"/>
      <c r="H17" s="112"/>
      <c r="I17" s="117"/>
      <c r="J17" s="112"/>
      <c r="K17" s="114"/>
      <c r="L17" s="115"/>
      <c r="M17" s="115"/>
      <c r="N17" s="115"/>
      <c r="O17" s="115"/>
      <c r="P17" s="115"/>
      <c r="Q17" s="115"/>
      <c r="R17" s="115"/>
      <c r="S17" s="115"/>
      <c r="T17" s="115"/>
      <c r="U17" s="115"/>
      <c r="V17" s="115"/>
      <c r="W17" s="115"/>
      <c r="X17" s="115"/>
      <c r="Y17" s="115"/>
      <c r="Z17" s="115"/>
      <c r="AA17" s="115"/>
      <c r="AB17" s="115"/>
      <c r="AC17" s="338" t="s">
        <v>250</v>
      </c>
      <c r="AD17" s="339"/>
      <c r="AE17" s="339"/>
      <c r="AF17" s="340"/>
      <c r="AG17" s="332">
        <f>(20*M19+5*V19)*10+AE19</f>
        <v>0</v>
      </c>
      <c r="AH17" s="333"/>
      <c r="AI17" s="333"/>
      <c r="AJ17" s="333"/>
      <c r="AK17" s="334"/>
      <c r="AL17" s="252" t="s">
        <v>233</v>
      </c>
      <c r="AM17" s="253"/>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2" t="s">
        <v>227</v>
      </c>
      <c r="CB17" s="93">
        <v>518</v>
      </c>
      <c r="CC17" s="92" t="s">
        <v>222</v>
      </c>
      <c r="CD17" s="92"/>
      <c r="CE17" s="93">
        <v>200</v>
      </c>
      <c r="CF17" s="92" t="s">
        <v>222</v>
      </c>
      <c r="CG17" s="94"/>
      <c r="CH17" s="94"/>
      <c r="CI17" s="94"/>
      <c r="CJ17" s="94"/>
      <c r="CK17" s="94"/>
      <c r="CL17" s="94"/>
      <c r="CM17" s="94"/>
      <c r="CN17" s="94"/>
    </row>
    <row r="18" spans="1:92" s="3" customFormat="1" ht="20.100000000000001" customHeight="1" thickBot="1">
      <c r="A18" s="118" t="s">
        <v>203</v>
      </c>
      <c r="B18" s="112"/>
      <c r="C18" s="112"/>
      <c r="D18" s="112"/>
      <c r="E18" s="112"/>
      <c r="F18" s="112"/>
      <c r="G18" s="112"/>
      <c r="H18" s="112"/>
      <c r="I18" s="117"/>
      <c r="J18" s="112"/>
      <c r="K18" s="114"/>
      <c r="L18" s="115"/>
      <c r="M18" s="115"/>
      <c r="N18" s="115"/>
      <c r="O18" s="115"/>
      <c r="P18" s="115"/>
      <c r="Q18" s="115"/>
      <c r="R18" s="115"/>
      <c r="S18" s="115"/>
      <c r="T18" s="115"/>
      <c r="U18" s="115"/>
      <c r="V18" s="115"/>
      <c r="W18" s="115"/>
      <c r="X18" s="115"/>
      <c r="Y18" s="115"/>
      <c r="Z18" s="115"/>
      <c r="AA18" s="115"/>
      <c r="AB18" s="115"/>
      <c r="AC18" s="341"/>
      <c r="AD18" s="342"/>
      <c r="AE18" s="342"/>
      <c r="AF18" s="343"/>
      <c r="AG18" s="335"/>
      <c r="AH18" s="336"/>
      <c r="AI18" s="336"/>
      <c r="AJ18" s="336"/>
      <c r="AK18" s="337"/>
      <c r="AL18" s="254"/>
      <c r="AM18" s="255"/>
      <c r="AN18" s="94"/>
      <c r="AO18" s="119"/>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2" t="s">
        <v>228</v>
      </c>
      <c r="CB18" s="93">
        <v>227</v>
      </c>
      <c r="CC18" s="92" t="s">
        <v>222</v>
      </c>
      <c r="CD18" s="92"/>
      <c r="CE18" s="93">
        <v>200</v>
      </c>
      <c r="CF18" s="92" t="s">
        <v>222</v>
      </c>
      <c r="CG18" s="94"/>
      <c r="CH18" s="94"/>
      <c r="CI18" s="94"/>
      <c r="CJ18" s="94"/>
      <c r="CK18" s="94"/>
      <c r="CL18" s="94"/>
      <c r="CM18" s="94"/>
      <c r="CN18" s="94"/>
    </row>
    <row r="19" spans="1:92" s="3" customFormat="1" ht="19.5" customHeight="1">
      <c r="A19" s="172" t="s">
        <v>61</v>
      </c>
      <c r="B19" s="120"/>
      <c r="C19" s="173"/>
      <c r="D19" s="173"/>
      <c r="E19" s="173"/>
      <c r="F19" s="173"/>
      <c r="G19" s="174"/>
      <c r="H19" s="312" t="s">
        <v>62</v>
      </c>
      <c r="I19" s="313"/>
      <c r="J19" s="313"/>
      <c r="K19" s="313"/>
      <c r="L19" s="314"/>
      <c r="M19" s="315"/>
      <c r="N19" s="315"/>
      <c r="O19" s="315"/>
      <c r="P19" s="121" t="s">
        <v>63</v>
      </c>
      <c r="Q19" s="316" t="s">
        <v>64</v>
      </c>
      <c r="R19" s="317"/>
      <c r="S19" s="317"/>
      <c r="T19" s="317"/>
      <c r="U19" s="318"/>
      <c r="V19" s="315"/>
      <c r="W19" s="315"/>
      <c r="X19" s="315"/>
      <c r="Y19" s="122" t="s">
        <v>63</v>
      </c>
      <c r="Z19" s="175" t="s">
        <v>131</v>
      </c>
      <c r="AA19" s="176"/>
      <c r="AB19" s="176"/>
      <c r="AC19" s="178"/>
      <c r="AD19" s="179"/>
      <c r="AE19" s="270"/>
      <c r="AF19" s="271"/>
      <c r="AG19" s="271"/>
      <c r="AH19" s="123" t="s">
        <v>139</v>
      </c>
      <c r="AI19" s="123"/>
      <c r="AJ19" s="124"/>
      <c r="AK19" s="104"/>
      <c r="AL19" s="104"/>
      <c r="AM19" s="107"/>
      <c r="AN19" s="94"/>
      <c r="AO19" s="94">
        <f>IF(M19=0,,"有")</f>
        <v>0</v>
      </c>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2" t="s">
        <v>4</v>
      </c>
      <c r="CB19" s="93">
        <v>508</v>
      </c>
      <c r="CC19" s="92" t="s">
        <v>222</v>
      </c>
      <c r="CD19" s="92"/>
      <c r="CE19" s="93">
        <v>200</v>
      </c>
      <c r="CF19" s="92" t="s">
        <v>222</v>
      </c>
      <c r="CG19" s="94"/>
      <c r="CH19" s="94"/>
      <c r="CI19" s="94"/>
      <c r="CJ19" s="94"/>
      <c r="CK19" s="94"/>
      <c r="CL19" s="94"/>
      <c r="CM19" s="94"/>
      <c r="CN19" s="94"/>
    </row>
    <row r="20" spans="1:92" s="3" customFormat="1" ht="6" customHeight="1">
      <c r="A20" s="112"/>
      <c r="B20" s="112"/>
      <c r="C20" s="112"/>
      <c r="D20" s="112"/>
      <c r="E20" s="112"/>
      <c r="F20" s="112"/>
      <c r="G20" s="112"/>
      <c r="H20" s="112"/>
      <c r="I20" s="113"/>
      <c r="J20" s="112"/>
      <c r="K20" s="114"/>
      <c r="L20" s="115"/>
      <c r="M20" s="115"/>
      <c r="N20" s="115"/>
      <c r="O20" s="115"/>
      <c r="P20" s="115"/>
      <c r="Q20" s="115"/>
      <c r="R20" s="115"/>
      <c r="S20" s="115"/>
      <c r="T20" s="115"/>
      <c r="U20" s="115"/>
      <c r="V20" s="115"/>
      <c r="W20" s="115"/>
      <c r="X20" s="180"/>
      <c r="Y20" s="180"/>
      <c r="Z20" s="180"/>
      <c r="AA20" s="180"/>
      <c r="AB20" s="180"/>
      <c r="AC20" s="99"/>
      <c r="AD20" s="99"/>
      <c r="AE20" s="115"/>
      <c r="AF20" s="115"/>
      <c r="AG20" s="115"/>
      <c r="AH20" s="115"/>
      <c r="AI20" s="115"/>
      <c r="AJ20" s="115"/>
      <c r="AK20" s="115"/>
      <c r="AL20" s="115"/>
      <c r="AM20" s="115"/>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2" t="s">
        <v>5</v>
      </c>
      <c r="CB20" s="93">
        <v>204</v>
      </c>
      <c r="CC20" s="92" t="s">
        <v>222</v>
      </c>
      <c r="CD20" s="92"/>
      <c r="CE20" s="93">
        <v>200</v>
      </c>
      <c r="CF20" s="92" t="s">
        <v>222</v>
      </c>
      <c r="CG20" s="94"/>
      <c r="CH20" s="94"/>
      <c r="CI20" s="94"/>
      <c r="CJ20" s="94"/>
      <c r="CK20" s="94"/>
      <c r="CL20" s="94"/>
      <c r="CM20" s="94"/>
      <c r="CN20" s="94"/>
    </row>
    <row r="21" spans="1:92" ht="20.100000000000001" customHeight="1" thickBot="1">
      <c r="A21" s="125" t="s">
        <v>71</v>
      </c>
      <c r="B21" s="112"/>
      <c r="C21" s="181"/>
      <c r="D21" s="112"/>
      <c r="E21" s="126"/>
      <c r="F21" s="112"/>
      <c r="G21" s="112"/>
      <c r="H21" s="112"/>
      <c r="I21" s="112"/>
      <c r="J21" s="127"/>
      <c r="K21" s="127"/>
      <c r="L21" s="127"/>
      <c r="M21" s="127"/>
      <c r="N21" s="127"/>
      <c r="O21" s="128"/>
      <c r="P21" s="129"/>
      <c r="Q21" s="130"/>
      <c r="R21" s="130"/>
      <c r="S21" s="127"/>
      <c r="T21" s="112"/>
      <c r="U21" s="127"/>
      <c r="V21" s="127"/>
      <c r="W21" s="181"/>
      <c r="X21" s="380" t="s">
        <v>122</v>
      </c>
      <c r="Y21" s="381"/>
      <c r="Z21" s="381"/>
      <c r="AA21" s="381"/>
      <c r="AB21" s="382"/>
      <c r="AC21" s="272"/>
      <c r="AD21" s="272"/>
      <c r="AE21" s="272"/>
      <c r="AF21" s="272"/>
      <c r="AG21" s="274"/>
      <c r="AH21" s="274"/>
      <c r="AI21" s="274"/>
      <c r="AJ21" s="274"/>
      <c r="AK21" s="274"/>
      <c r="AL21" s="272"/>
      <c r="AM21" s="272"/>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92" t="s">
        <v>6</v>
      </c>
      <c r="CB21" s="93">
        <v>148</v>
      </c>
      <c r="CC21" s="92" t="s">
        <v>222</v>
      </c>
      <c r="CD21" s="92"/>
      <c r="CE21" s="93">
        <v>200</v>
      </c>
      <c r="CF21" s="92" t="s">
        <v>222</v>
      </c>
      <c r="CG21" s="88"/>
      <c r="CH21" s="88"/>
      <c r="CI21" s="88"/>
      <c r="CJ21" s="88"/>
      <c r="CK21" s="88"/>
      <c r="CL21" s="88"/>
      <c r="CM21" s="88"/>
      <c r="CN21" s="88"/>
    </row>
    <row r="22" spans="1:92" ht="20.100000000000001" customHeight="1" thickBot="1">
      <c r="A22" s="125"/>
      <c r="B22" s="112"/>
      <c r="C22" s="181"/>
      <c r="D22" s="112"/>
      <c r="E22" s="126"/>
      <c r="F22" s="112"/>
      <c r="G22" s="112"/>
      <c r="H22" s="112"/>
      <c r="I22" s="112"/>
      <c r="J22" s="127"/>
      <c r="K22" s="127"/>
      <c r="L22" s="127"/>
      <c r="M22" s="127"/>
      <c r="N22" s="127"/>
      <c r="O22" s="128"/>
      <c r="P22" s="129"/>
      <c r="Q22" s="130"/>
      <c r="R22" s="130"/>
      <c r="S22" s="127"/>
      <c r="T22" s="112"/>
      <c r="U22" s="127"/>
      <c r="V22" s="127"/>
      <c r="W22" s="171"/>
      <c r="X22" s="275" t="str">
        <f>IFERROR(VLOOKUP(H10,個票1!CA5:CB39,2,FALSE),"")</f>
        <v/>
      </c>
      <c r="Y22" s="276"/>
      <c r="Z22" s="276"/>
      <c r="AA22" s="277" t="s">
        <v>34</v>
      </c>
      <c r="AB22" s="277"/>
      <c r="AC22" s="338" t="s">
        <v>251</v>
      </c>
      <c r="AD22" s="339"/>
      <c r="AE22" s="339"/>
      <c r="AF22" s="340"/>
      <c r="AG22" s="384">
        <f>ROUNDDOWN(H34/1000,0)</f>
        <v>0</v>
      </c>
      <c r="AH22" s="385"/>
      <c r="AI22" s="385"/>
      <c r="AJ22" s="385"/>
      <c r="AK22" s="386"/>
      <c r="AL22" s="252" t="s">
        <v>234</v>
      </c>
      <c r="AM22" s="253"/>
      <c r="AN22" s="88"/>
      <c r="AO22" s="88"/>
      <c r="AP22" s="88"/>
      <c r="AQ22" s="88"/>
      <c r="AR22" s="88"/>
      <c r="AS22" s="88"/>
      <c r="AT22" s="88"/>
      <c r="AU22" s="88"/>
      <c r="AV22" s="94"/>
      <c r="AW22" s="88"/>
      <c r="AX22" s="131"/>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3"/>
      <c r="BU22" s="88"/>
      <c r="BV22" s="88"/>
      <c r="BW22" s="88"/>
      <c r="BX22" s="88"/>
      <c r="BY22" s="88"/>
      <c r="BZ22" s="88"/>
      <c r="CA22" s="92" t="s">
        <v>7</v>
      </c>
      <c r="CB22" s="93">
        <v>148</v>
      </c>
      <c r="CC22" s="92" t="s">
        <v>222</v>
      </c>
      <c r="CD22" s="92"/>
      <c r="CE22" s="93">
        <v>200</v>
      </c>
      <c r="CF22" s="92" t="s">
        <v>222</v>
      </c>
      <c r="CG22" s="88"/>
      <c r="CH22" s="88"/>
      <c r="CI22" s="88"/>
      <c r="CJ22" s="88"/>
      <c r="CK22" s="88"/>
      <c r="CL22" s="88"/>
      <c r="CM22" s="88"/>
      <c r="CN22" s="88"/>
    </row>
    <row r="23" spans="1:92" ht="20.100000000000001" customHeight="1" thickBot="1">
      <c r="A23" s="181" t="s">
        <v>202</v>
      </c>
      <c r="B23" s="112"/>
      <c r="C23" s="181"/>
      <c r="D23" s="112"/>
      <c r="E23" s="126"/>
      <c r="F23" s="112"/>
      <c r="G23" s="112"/>
      <c r="H23" s="112"/>
      <c r="I23" s="112"/>
      <c r="J23" s="127"/>
      <c r="K23" s="127"/>
      <c r="L23" s="127"/>
      <c r="M23" s="127"/>
      <c r="N23" s="127"/>
      <c r="O23" s="128"/>
      <c r="P23" s="129"/>
      <c r="Q23" s="130"/>
      <c r="R23" s="130"/>
      <c r="S23" s="127"/>
      <c r="T23" s="112"/>
      <c r="U23" s="127"/>
      <c r="V23" s="127"/>
      <c r="W23" s="171"/>
      <c r="X23" s="275"/>
      <c r="Y23" s="276"/>
      <c r="Z23" s="276"/>
      <c r="AA23" s="277"/>
      <c r="AB23" s="277"/>
      <c r="AC23" s="341"/>
      <c r="AD23" s="342"/>
      <c r="AE23" s="342"/>
      <c r="AF23" s="343"/>
      <c r="AG23" s="387"/>
      <c r="AH23" s="388"/>
      <c r="AI23" s="388"/>
      <c r="AJ23" s="388"/>
      <c r="AK23" s="389"/>
      <c r="AL23" s="254"/>
      <c r="AM23" s="255"/>
      <c r="AN23" s="88"/>
      <c r="AO23" s="134"/>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135" t="s">
        <v>42</v>
      </c>
      <c r="CB23" s="93">
        <v>33</v>
      </c>
      <c r="CC23" s="92" t="s">
        <v>222</v>
      </c>
      <c r="CD23" s="92"/>
      <c r="CE23" s="93">
        <v>200</v>
      </c>
      <c r="CF23" s="92" t="s">
        <v>222</v>
      </c>
      <c r="CG23" s="88"/>
      <c r="CH23" s="88"/>
      <c r="CI23" s="88"/>
      <c r="CJ23" s="88"/>
      <c r="CK23" s="88"/>
      <c r="CL23" s="88"/>
      <c r="CM23" s="88"/>
      <c r="CN23" s="88"/>
    </row>
    <row r="24" spans="1:92" ht="15" customHeight="1">
      <c r="A24" s="260" t="s">
        <v>112</v>
      </c>
      <c r="B24" s="261"/>
      <c r="C24" s="261"/>
      <c r="D24" s="261"/>
      <c r="E24" s="261"/>
      <c r="F24" s="261"/>
      <c r="G24" s="262"/>
      <c r="H24" s="269" t="s">
        <v>235</v>
      </c>
      <c r="I24" s="269"/>
      <c r="J24" s="269"/>
      <c r="K24" s="269"/>
      <c r="L24" s="269"/>
      <c r="M24" s="260" t="s">
        <v>18</v>
      </c>
      <c r="N24" s="261"/>
      <c r="O24" s="261"/>
      <c r="P24" s="261"/>
      <c r="Q24" s="261"/>
      <c r="R24" s="261"/>
      <c r="S24" s="261"/>
      <c r="T24" s="261"/>
      <c r="U24" s="261"/>
      <c r="V24" s="261"/>
      <c r="W24" s="261"/>
      <c r="X24" s="261"/>
      <c r="Y24" s="261"/>
      <c r="Z24" s="261"/>
      <c r="AA24" s="261"/>
      <c r="AB24" s="261"/>
      <c r="AC24" s="266"/>
      <c r="AD24" s="266"/>
      <c r="AE24" s="266"/>
      <c r="AF24" s="266"/>
      <c r="AG24" s="266"/>
      <c r="AH24" s="266"/>
      <c r="AI24" s="266"/>
      <c r="AJ24" s="266"/>
      <c r="AK24" s="266"/>
      <c r="AL24" s="266"/>
      <c r="AM24" s="267"/>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92" t="s">
        <v>8</v>
      </c>
      <c r="CB24" s="93">
        <v>475</v>
      </c>
      <c r="CC24" s="92" t="s">
        <v>222</v>
      </c>
      <c r="CD24" s="92"/>
      <c r="CE24" s="93">
        <v>200</v>
      </c>
      <c r="CF24" s="92" t="s">
        <v>222</v>
      </c>
      <c r="CG24" s="88"/>
      <c r="CH24" s="88"/>
      <c r="CI24" s="88"/>
      <c r="CJ24" s="88"/>
      <c r="CK24" s="88"/>
      <c r="CL24" s="88"/>
      <c r="CM24" s="88"/>
      <c r="CN24" s="88"/>
    </row>
    <row r="25" spans="1:92" ht="24.95" customHeight="1">
      <c r="A25" s="193" t="s">
        <v>113</v>
      </c>
      <c r="B25" s="194"/>
      <c r="C25" s="194"/>
      <c r="D25" s="194"/>
      <c r="E25" s="195"/>
      <c r="F25" s="195"/>
      <c r="G25" s="196"/>
      <c r="H25" s="268"/>
      <c r="I25" s="268"/>
      <c r="J25" s="268"/>
      <c r="K25" s="268"/>
      <c r="L25" s="268"/>
      <c r="M25" s="263"/>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5"/>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92" t="s">
        <v>9</v>
      </c>
      <c r="CB25" s="93">
        <v>638</v>
      </c>
      <c r="CC25" s="92" t="s">
        <v>222</v>
      </c>
      <c r="CD25" s="92"/>
      <c r="CE25" s="93">
        <v>200</v>
      </c>
      <c r="CF25" s="92" t="s">
        <v>222</v>
      </c>
      <c r="CG25" s="88"/>
      <c r="CH25" s="88"/>
      <c r="CI25" s="88"/>
      <c r="CJ25" s="88"/>
      <c r="CK25" s="88"/>
      <c r="CL25" s="88"/>
      <c r="CM25" s="88"/>
      <c r="CN25" s="88"/>
    </row>
    <row r="26" spans="1:92" ht="24.95" customHeight="1">
      <c r="A26" s="197" t="s">
        <v>114</v>
      </c>
      <c r="B26" s="198"/>
      <c r="C26" s="198"/>
      <c r="D26" s="198"/>
      <c r="E26" s="199"/>
      <c r="F26" s="199"/>
      <c r="G26" s="200"/>
      <c r="H26" s="256"/>
      <c r="I26" s="256"/>
      <c r="J26" s="256"/>
      <c r="K26" s="256"/>
      <c r="L26" s="256"/>
      <c r="M26" s="245"/>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7"/>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92" t="s">
        <v>10</v>
      </c>
      <c r="CB26" s="93">
        <f>CD26*個票1!$AC$10</f>
        <v>0</v>
      </c>
      <c r="CC26" s="92" t="s">
        <v>223</v>
      </c>
      <c r="CD26" s="93">
        <v>38</v>
      </c>
      <c r="CE26" s="93" t="s">
        <v>68</v>
      </c>
      <c r="CF26" s="93"/>
      <c r="CG26" s="88"/>
      <c r="CH26" s="88"/>
      <c r="CI26" s="88"/>
      <c r="CJ26" s="88"/>
      <c r="CK26" s="88"/>
      <c r="CL26" s="88"/>
      <c r="CM26" s="88"/>
      <c r="CN26" s="88"/>
    </row>
    <row r="27" spans="1:92" ht="24.95" customHeight="1">
      <c r="A27" s="197" t="s">
        <v>115</v>
      </c>
      <c r="B27" s="198"/>
      <c r="C27" s="198"/>
      <c r="D27" s="198"/>
      <c r="E27" s="199"/>
      <c r="F27" s="199"/>
      <c r="G27" s="200"/>
      <c r="H27" s="256"/>
      <c r="I27" s="256"/>
      <c r="J27" s="256"/>
      <c r="K27" s="256"/>
      <c r="L27" s="256"/>
      <c r="M27" s="245"/>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7"/>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92" t="s">
        <v>11</v>
      </c>
      <c r="CB27" s="93">
        <f>CD27*個票1!$AC$10</f>
        <v>0</v>
      </c>
      <c r="CC27" s="92" t="s">
        <v>223</v>
      </c>
      <c r="CD27" s="93">
        <v>40</v>
      </c>
      <c r="CE27" s="93" t="s">
        <v>68</v>
      </c>
      <c r="CF27" s="93"/>
      <c r="CG27" s="88"/>
      <c r="CH27" s="88"/>
      <c r="CI27" s="88"/>
      <c r="CJ27" s="88"/>
      <c r="CK27" s="88"/>
      <c r="CL27" s="88"/>
      <c r="CM27" s="88"/>
      <c r="CN27" s="88"/>
    </row>
    <row r="28" spans="1:92" ht="24.95" customHeight="1">
      <c r="A28" s="197" t="s">
        <v>116</v>
      </c>
      <c r="B28" s="198"/>
      <c r="C28" s="198"/>
      <c r="D28" s="198"/>
      <c r="E28" s="199"/>
      <c r="F28" s="199"/>
      <c r="G28" s="200"/>
      <c r="H28" s="256"/>
      <c r="I28" s="256"/>
      <c r="J28" s="256"/>
      <c r="K28" s="256"/>
      <c r="L28" s="256"/>
      <c r="M28" s="245"/>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7"/>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92" t="s">
        <v>12</v>
      </c>
      <c r="CB28" s="93">
        <f>CD28*個票1!$AC$10</f>
        <v>0</v>
      </c>
      <c r="CC28" s="92" t="s">
        <v>223</v>
      </c>
      <c r="CD28" s="93">
        <v>38</v>
      </c>
      <c r="CE28" s="93" t="s">
        <v>68</v>
      </c>
      <c r="CF28" s="93"/>
      <c r="CG28" s="88"/>
      <c r="CH28" s="88"/>
      <c r="CI28" s="88"/>
      <c r="CJ28" s="88"/>
      <c r="CK28" s="88"/>
      <c r="CL28" s="88"/>
      <c r="CM28" s="88"/>
      <c r="CN28" s="88"/>
    </row>
    <row r="29" spans="1:92" ht="24.95" customHeight="1">
      <c r="A29" s="197" t="s">
        <v>117</v>
      </c>
      <c r="B29" s="198"/>
      <c r="C29" s="198"/>
      <c r="D29" s="198"/>
      <c r="E29" s="199"/>
      <c r="F29" s="199"/>
      <c r="G29" s="200"/>
      <c r="H29" s="256"/>
      <c r="I29" s="256"/>
      <c r="J29" s="256"/>
      <c r="K29" s="256"/>
      <c r="L29" s="256"/>
      <c r="M29" s="245"/>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7"/>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92" t="s">
        <v>13</v>
      </c>
      <c r="CB29" s="93">
        <f>CD29*個票1!$AC$10</f>
        <v>0</v>
      </c>
      <c r="CC29" s="92" t="s">
        <v>223</v>
      </c>
      <c r="CD29" s="93">
        <v>48</v>
      </c>
      <c r="CE29" s="93" t="s">
        <v>68</v>
      </c>
      <c r="CF29" s="93"/>
      <c r="CG29" s="88"/>
      <c r="CH29" s="88"/>
      <c r="CI29" s="88"/>
      <c r="CJ29" s="88"/>
      <c r="CK29" s="88"/>
      <c r="CL29" s="88"/>
      <c r="CM29" s="88"/>
      <c r="CN29" s="88"/>
    </row>
    <row r="30" spans="1:92" ht="24.95" customHeight="1">
      <c r="A30" s="197" t="s">
        <v>118</v>
      </c>
      <c r="B30" s="198"/>
      <c r="C30" s="198"/>
      <c r="D30" s="198"/>
      <c r="E30" s="199"/>
      <c r="F30" s="199"/>
      <c r="G30" s="200"/>
      <c r="H30" s="256"/>
      <c r="I30" s="256"/>
      <c r="J30" s="256"/>
      <c r="K30" s="256"/>
      <c r="L30" s="256"/>
      <c r="M30" s="245"/>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7"/>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92" t="s">
        <v>14</v>
      </c>
      <c r="CB30" s="93">
        <f>CD30*個票1!$AC$10</f>
        <v>0</v>
      </c>
      <c r="CC30" s="92" t="s">
        <v>223</v>
      </c>
      <c r="CD30" s="93">
        <v>43</v>
      </c>
      <c r="CE30" s="93" t="s">
        <v>68</v>
      </c>
      <c r="CF30" s="93"/>
      <c r="CG30" s="88"/>
      <c r="CH30" s="88"/>
      <c r="CI30" s="88"/>
      <c r="CJ30" s="88"/>
      <c r="CK30" s="88"/>
      <c r="CL30" s="88"/>
      <c r="CM30" s="88"/>
      <c r="CN30" s="88"/>
    </row>
    <row r="31" spans="1:92" ht="24.95" customHeight="1">
      <c r="A31" s="197" t="s">
        <v>119</v>
      </c>
      <c r="B31" s="198"/>
      <c r="C31" s="198"/>
      <c r="D31" s="198"/>
      <c r="E31" s="199"/>
      <c r="F31" s="199"/>
      <c r="G31" s="200"/>
      <c r="H31" s="256"/>
      <c r="I31" s="256"/>
      <c r="J31" s="256"/>
      <c r="K31" s="256"/>
      <c r="L31" s="256"/>
      <c r="M31" s="245"/>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7"/>
      <c r="AN31" s="88"/>
      <c r="AO31" s="88"/>
      <c r="AP31" s="88"/>
      <c r="AQ31" s="88"/>
      <c r="AR31" s="88"/>
      <c r="AS31" s="88"/>
      <c r="AT31" s="88"/>
      <c r="AU31" s="88"/>
      <c r="AV31" s="94"/>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92" t="s">
        <v>15</v>
      </c>
      <c r="CB31" s="93">
        <f>CD31*個票1!$AC$10</f>
        <v>0</v>
      </c>
      <c r="CC31" s="92" t="s">
        <v>223</v>
      </c>
      <c r="CD31" s="93">
        <v>36</v>
      </c>
      <c r="CE31" s="93" t="s">
        <v>68</v>
      </c>
      <c r="CF31" s="93"/>
      <c r="CG31" s="88"/>
      <c r="CH31" s="88"/>
      <c r="CI31" s="88"/>
      <c r="CJ31" s="88"/>
      <c r="CK31" s="88"/>
      <c r="CL31" s="88"/>
      <c r="CM31" s="88"/>
      <c r="CN31" s="88"/>
    </row>
    <row r="32" spans="1:92" ht="24.95" customHeight="1">
      <c r="A32" s="197" t="s">
        <v>120</v>
      </c>
      <c r="B32" s="201"/>
      <c r="C32" s="201"/>
      <c r="D32" s="201"/>
      <c r="E32" s="201"/>
      <c r="F32" s="201"/>
      <c r="G32" s="202"/>
      <c r="H32" s="256"/>
      <c r="I32" s="256"/>
      <c r="J32" s="256"/>
      <c r="K32" s="256"/>
      <c r="L32" s="256"/>
      <c r="M32" s="245"/>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7"/>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92" t="s">
        <v>26</v>
      </c>
      <c r="CB32" s="93">
        <f>CD32*個票1!$AC$10</f>
        <v>0</v>
      </c>
      <c r="CC32" s="92" t="s">
        <v>223</v>
      </c>
      <c r="CD32" s="93">
        <v>37</v>
      </c>
      <c r="CE32" s="93" t="s">
        <v>68</v>
      </c>
      <c r="CF32" s="93"/>
      <c r="CG32" s="88"/>
      <c r="CH32" s="88"/>
      <c r="CI32" s="88"/>
      <c r="CJ32" s="88"/>
      <c r="CK32" s="88"/>
      <c r="CL32" s="88"/>
      <c r="CM32" s="88"/>
      <c r="CN32" s="88"/>
    </row>
    <row r="33" spans="1:92" ht="24.95" customHeight="1">
      <c r="A33" s="203" t="s">
        <v>121</v>
      </c>
      <c r="B33" s="204"/>
      <c r="C33" s="204"/>
      <c r="D33" s="204"/>
      <c r="E33" s="205"/>
      <c r="F33" s="205"/>
      <c r="G33" s="206"/>
      <c r="H33" s="248"/>
      <c r="I33" s="248"/>
      <c r="J33" s="248"/>
      <c r="K33" s="248"/>
      <c r="L33" s="248"/>
      <c r="M33" s="249"/>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1"/>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92" t="s">
        <v>27</v>
      </c>
      <c r="CB33" s="93">
        <f>CD33*個票1!$AC$10</f>
        <v>0</v>
      </c>
      <c r="CC33" s="92" t="s">
        <v>223</v>
      </c>
      <c r="CD33" s="93">
        <v>35</v>
      </c>
      <c r="CE33" s="93" t="s">
        <v>68</v>
      </c>
      <c r="CF33" s="93"/>
      <c r="CG33" s="88"/>
      <c r="CH33" s="88"/>
      <c r="CI33" s="88"/>
      <c r="CJ33" s="88"/>
      <c r="CK33" s="88"/>
      <c r="CL33" s="88"/>
      <c r="CM33" s="88"/>
      <c r="CN33" s="88"/>
    </row>
    <row r="34" spans="1:92" ht="24.95" customHeight="1">
      <c r="A34" s="136" t="s">
        <v>41</v>
      </c>
      <c r="B34" s="137"/>
      <c r="C34" s="137"/>
      <c r="D34" s="137"/>
      <c r="E34" s="137"/>
      <c r="F34" s="137"/>
      <c r="G34" s="138"/>
      <c r="H34" s="258">
        <f>SUM(H25:L33)</f>
        <v>0</v>
      </c>
      <c r="I34" s="258"/>
      <c r="J34" s="258"/>
      <c r="K34" s="258"/>
      <c r="L34" s="259"/>
      <c r="M34" s="368" t="s">
        <v>218</v>
      </c>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c r="AL34" s="369"/>
      <c r="AM34" s="370"/>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92" t="s">
        <v>28</v>
      </c>
      <c r="CB34" s="93">
        <f>CD34*個票1!$AC$10</f>
        <v>0</v>
      </c>
      <c r="CC34" s="92" t="s">
        <v>223</v>
      </c>
      <c r="CD34" s="93">
        <v>37</v>
      </c>
      <c r="CE34" s="93" t="s">
        <v>68</v>
      </c>
      <c r="CF34" s="93"/>
      <c r="CG34" s="88"/>
      <c r="CH34" s="88"/>
      <c r="CI34" s="88"/>
      <c r="CJ34" s="88"/>
      <c r="CK34" s="88"/>
      <c r="CL34" s="88"/>
      <c r="CM34" s="88"/>
      <c r="CN34" s="88"/>
    </row>
    <row r="35" spans="1:92" ht="6" customHeight="1">
      <c r="A35" s="139"/>
      <c r="B35" s="139"/>
      <c r="C35" s="139"/>
      <c r="D35" s="139"/>
      <c r="E35" s="140"/>
      <c r="F35" s="140"/>
      <c r="G35" s="140"/>
      <c r="H35" s="140"/>
      <c r="I35" s="140"/>
      <c r="J35" s="141"/>
      <c r="K35" s="141"/>
      <c r="L35" s="141"/>
      <c r="M35" s="141"/>
      <c r="N35" s="141"/>
      <c r="O35" s="142"/>
      <c r="P35" s="142"/>
      <c r="Q35" s="142"/>
      <c r="R35" s="142"/>
      <c r="S35" s="142"/>
      <c r="T35" s="142"/>
      <c r="U35" s="142"/>
      <c r="V35" s="142"/>
      <c r="W35" s="142"/>
      <c r="X35" s="142"/>
      <c r="Y35" s="142"/>
      <c r="Z35" s="142"/>
      <c r="AA35" s="142"/>
      <c r="AB35" s="142"/>
      <c r="AC35" s="142"/>
      <c r="AD35" s="142"/>
      <c r="AE35" s="142"/>
      <c r="AF35" s="142"/>
      <c r="AG35" s="142"/>
      <c r="AH35" s="143"/>
      <c r="AI35" s="142"/>
      <c r="AJ35" s="142"/>
      <c r="AK35" s="142"/>
      <c r="AL35" s="142"/>
      <c r="AM35" s="142"/>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92" t="s">
        <v>29</v>
      </c>
      <c r="CB35" s="93">
        <f>CD35*個票1!$AC$10</f>
        <v>0</v>
      </c>
      <c r="CC35" s="92" t="s">
        <v>223</v>
      </c>
      <c r="CD35" s="93">
        <v>35</v>
      </c>
      <c r="CE35" s="93" t="s">
        <v>68</v>
      </c>
      <c r="CF35" s="93"/>
      <c r="CG35" s="88"/>
      <c r="CH35" s="88"/>
      <c r="CI35" s="88"/>
      <c r="CJ35" s="88"/>
      <c r="CK35" s="88"/>
      <c r="CL35" s="88"/>
      <c r="CM35" s="88"/>
      <c r="CN35" s="88"/>
    </row>
    <row r="36" spans="1:92" ht="20.100000000000001" customHeight="1" thickBot="1">
      <c r="A36" s="116" t="s">
        <v>73</v>
      </c>
      <c r="B36" s="112"/>
      <c r="C36" s="112"/>
      <c r="D36" s="112"/>
      <c r="E36" s="112"/>
      <c r="F36" s="112"/>
      <c r="G36" s="112"/>
      <c r="H36" s="112"/>
      <c r="I36" s="113"/>
      <c r="J36" s="112"/>
      <c r="K36" s="114"/>
      <c r="L36" s="115"/>
      <c r="M36" s="115"/>
      <c r="N36" s="115"/>
      <c r="O36" s="115"/>
      <c r="P36" s="115"/>
      <c r="Q36" s="115"/>
      <c r="R36" s="115"/>
      <c r="S36" s="115"/>
      <c r="T36" s="115"/>
      <c r="U36" s="115"/>
      <c r="V36" s="115"/>
      <c r="W36" s="115"/>
      <c r="X36" s="115"/>
      <c r="Y36" s="115"/>
      <c r="Z36" s="115"/>
      <c r="AA36" s="115"/>
      <c r="AB36" s="115"/>
      <c r="AC36" s="272"/>
      <c r="AD36" s="272"/>
      <c r="AE36" s="272"/>
      <c r="AF36" s="272"/>
      <c r="AG36" s="383"/>
      <c r="AH36" s="383"/>
      <c r="AI36" s="383"/>
      <c r="AJ36" s="383"/>
      <c r="AK36" s="383"/>
      <c r="AL36" s="257"/>
      <c r="AM36" s="257"/>
      <c r="AN36" s="94"/>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92" t="s">
        <v>30</v>
      </c>
      <c r="CB36" s="93">
        <f>CD36*個票1!$AC$10</f>
        <v>0</v>
      </c>
      <c r="CC36" s="92" t="s">
        <v>223</v>
      </c>
      <c r="CD36" s="93">
        <v>37</v>
      </c>
      <c r="CE36" s="93" t="s">
        <v>68</v>
      </c>
      <c r="CF36" s="93"/>
      <c r="CG36" s="88"/>
      <c r="CH36" s="88"/>
      <c r="CI36" s="88"/>
      <c r="CJ36" s="88"/>
      <c r="CK36" s="88"/>
      <c r="CL36" s="88"/>
      <c r="CM36" s="88"/>
      <c r="CN36" s="88"/>
    </row>
    <row r="37" spans="1:92" s="3" customFormat="1" ht="20.100000000000001" customHeight="1">
      <c r="A37" s="116"/>
      <c r="B37" s="112"/>
      <c r="C37" s="112"/>
      <c r="D37" s="112"/>
      <c r="E37" s="112"/>
      <c r="F37" s="112"/>
      <c r="G37" s="112"/>
      <c r="H37" s="112"/>
      <c r="I37" s="113"/>
      <c r="J37" s="112"/>
      <c r="K37" s="114"/>
      <c r="L37" s="115"/>
      <c r="M37" s="115"/>
      <c r="N37" s="115"/>
      <c r="O37" s="115"/>
      <c r="P37" s="115"/>
      <c r="Q37" s="115"/>
      <c r="R37" s="115"/>
      <c r="S37" s="115"/>
      <c r="T37" s="115"/>
      <c r="U37" s="115"/>
      <c r="V37" s="115"/>
      <c r="W37" s="115"/>
      <c r="X37" s="115"/>
      <c r="Y37" s="115"/>
      <c r="Z37" s="115"/>
      <c r="AA37" s="115"/>
      <c r="AB37" s="115"/>
      <c r="AC37" s="390" t="s">
        <v>247</v>
      </c>
      <c r="AD37" s="339"/>
      <c r="AE37" s="339"/>
      <c r="AF37" s="340"/>
      <c r="AG37" s="391">
        <f>IFERROR(IF(H10="居宅介護支援事業所",(X41*AI41+X42*AI42+X43*AI43+X44*AI44)/1000,(X39*AI39+X40*AI40)/1000),"")</f>
        <v>0</v>
      </c>
      <c r="AH37" s="392"/>
      <c r="AI37" s="392"/>
      <c r="AJ37" s="392"/>
      <c r="AK37" s="393"/>
      <c r="AL37" s="252" t="s">
        <v>233</v>
      </c>
      <c r="AM37" s="253"/>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2" t="s">
        <v>31</v>
      </c>
      <c r="CB37" s="93">
        <f>CD37*個票1!$AC$10</f>
        <v>0</v>
      </c>
      <c r="CC37" s="92" t="s">
        <v>223</v>
      </c>
      <c r="CD37" s="93">
        <v>35</v>
      </c>
      <c r="CE37" s="93" t="s">
        <v>68</v>
      </c>
      <c r="CF37" s="93"/>
      <c r="CG37" s="94"/>
      <c r="CH37" s="94"/>
      <c r="CI37" s="94"/>
      <c r="CJ37" s="94"/>
      <c r="CK37" s="94"/>
      <c r="CL37" s="94"/>
      <c r="CM37" s="94"/>
      <c r="CN37" s="94"/>
    </row>
    <row r="38" spans="1:92" s="3" customFormat="1" ht="20.100000000000001" customHeight="1" thickBot="1">
      <c r="A38" s="118" t="s">
        <v>204</v>
      </c>
      <c r="B38" s="112"/>
      <c r="C38" s="112"/>
      <c r="D38" s="112"/>
      <c r="E38" s="112"/>
      <c r="F38" s="112"/>
      <c r="G38" s="112"/>
      <c r="H38" s="112"/>
      <c r="I38" s="113"/>
      <c r="J38" s="112"/>
      <c r="K38" s="114"/>
      <c r="L38" s="115"/>
      <c r="M38" s="115"/>
      <c r="N38" s="115"/>
      <c r="O38" s="115"/>
      <c r="P38" s="115"/>
      <c r="Q38" s="115"/>
      <c r="R38" s="115"/>
      <c r="S38" s="115"/>
      <c r="T38" s="115"/>
      <c r="U38" s="115"/>
      <c r="V38" s="115"/>
      <c r="W38" s="115"/>
      <c r="X38" s="115"/>
      <c r="Y38" s="115"/>
      <c r="Z38" s="115"/>
      <c r="AA38" s="115"/>
      <c r="AB38" s="115"/>
      <c r="AC38" s="341"/>
      <c r="AD38" s="342"/>
      <c r="AE38" s="342"/>
      <c r="AF38" s="343"/>
      <c r="AG38" s="394"/>
      <c r="AH38" s="395"/>
      <c r="AI38" s="395"/>
      <c r="AJ38" s="395"/>
      <c r="AK38" s="396"/>
      <c r="AL38" s="254"/>
      <c r="AM38" s="255"/>
      <c r="AN38" s="94"/>
      <c r="AO38" s="144">
        <f>AG36-AG37</f>
        <v>0</v>
      </c>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2" t="s">
        <v>32</v>
      </c>
      <c r="CB38" s="93">
        <f>CD38*個票1!$AC$10</f>
        <v>0</v>
      </c>
      <c r="CC38" s="92" t="s">
        <v>223</v>
      </c>
      <c r="CD38" s="93">
        <v>37</v>
      </c>
      <c r="CE38" s="93" t="s">
        <v>68</v>
      </c>
      <c r="CF38" s="93"/>
      <c r="CG38" s="94"/>
      <c r="CH38" s="94"/>
      <c r="CI38" s="94"/>
      <c r="CJ38" s="94"/>
      <c r="CK38" s="94"/>
      <c r="CL38" s="94"/>
      <c r="CM38" s="94"/>
      <c r="CN38" s="94"/>
    </row>
    <row r="39" spans="1:92" s="3" customFormat="1" ht="15.75" customHeight="1">
      <c r="A39" s="355" t="s">
        <v>170</v>
      </c>
      <c r="B39" s="324"/>
      <c r="C39" s="324"/>
      <c r="D39" s="324"/>
      <c r="E39" s="324"/>
      <c r="F39" s="324"/>
      <c r="G39" s="324"/>
      <c r="H39" s="324"/>
      <c r="I39" s="324"/>
      <c r="J39" s="325"/>
      <c r="K39" s="175" t="s">
        <v>165</v>
      </c>
      <c r="L39" s="177"/>
      <c r="M39" s="145"/>
      <c r="N39" s="176"/>
      <c r="O39" s="176"/>
      <c r="P39" s="176"/>
      <c r="Q39" s="146"/>
      <c r="R39" s="176"/>
      <c r="S39" s="176"/>
      <c r="T39" s="176"/>
      <c r="U39" s="176"/>
      <c r="V39" s="176"/>
      <c r="W39" s="147"/>
      <c r="X39" s="354">
        <f>IF($H$10="介護予防・生活支援サービス事業の事業者","",1500)</f>
        <v>1500</v>
      </c>
      <c r="Y39" s="354"/>
      <c r="Z39" s="354"/>
      <c r="AA39" s="352" t="s">
        <v>49</v>
      </c>
      <c r="AB39" s="353"/>
      <c r="AC39" s="347" t="s">
        <v>201</v>
      </c>
      <c r="AD39" s="348"/>
      <c r="AE39" s="348"/>
      <c r="AF39" s="348"/>
      <c r="AG39" s="348"/>
      <c r="AH39" s="349"/>
      <c r="AI39" s="350"/>
      <c r="AJ39" s="351"/>
      <c r="AK39" s="351"/>
      <c r="AL39" s="372" t="s">
        <v>48</v>
      </c>
      <c r="AM39" s="373"/>
      <c r="AN39" s="94"/>
      <c r="AO39" s="14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2" t="s">
        <v>33</v>
      </c>
      <c r="CB39" s="93">
        <f>CD39*個票1!$AC$10</f>
        <v>0</v>
      </c>
      <c r="CC39" s="92" t="s">
        <v>223</v>
      </c>
      <c r="CD39" s="93">
        <v>35</v>
      </c>
      <c r="CE39" s="93" t="s">
        <v>68</v>
      </c>
      <c r="CF39" s="93"/>
      <c r="CG39" s="94"/>
      <c r="CH39" s="94"/>
      <c r="CI39" s="94"/>
      <c r="CJ39" s="94"/>
      <c r="CK39" s="94"/>
      <c r="CL39" s="94"/>
      <c r="CM39" s="94"/>
      <c r="CN39" s="94"/>
    </row>
    <row r="40" spans="1:92" s="3" customFormat="1" ht="15.75" customHeight="1">
      <c r="A40" s="356"/>
      <c r="B40" s="327"/>
      <c r="C40" s="327"/>
      <c r="D40" s="327"/>
      <c r="E40" s="327"/>
      <c r="F40" s="327"/>
      <c r="G40" s="327"/>
      <c r="H40" s="327"/>
      <c r="I40" s="327"/>
      <c r="J40" s="328"/>
      <c r="K40" s="175" t="s">
        <v>166</v>
      </c>
      <c r="L40" s="177"/>
      <c r="M40" s="145"/>
      <c r="N40" s="176"/>
      <c r="O40" s="176"/>
      <c r="P40" s="176"/>
      <c r="Q40" s="146"/>
      <c r="R40" s="176"/>
      <c r="S40" s="176"/>
      <c r="T40" s="176"/>
      <c r="U40" s="176"/>
      <c r="V40" s="176"/>
      <c r="W40" s="147"/>
      <c r="X40" s="354">
        <f>IF($H$10="介護予防・生活支援サービス事業の事業者","",3000)</f>
        <v>3000</v>
      </c>
      <c r="Y40" s="354"/>
      <c r="Z40" s="354"/>
      <c r="AA40" s="352" t="s">
        <v>49</v>
      </c>
      <c r="AB40" s="353"/>
      <c r="AC40" s="347" t="s">
        <v>201</v>
      </c>
      <c r="AD40" s="348"/>
      <c r="AE40" s="348"/>
      <c r="AF40" s="348"/>
      <c r="AG40" s="348"/>
      <c r="AH40" s="349"/>
      <c r="AI40" s="308"/>
      <c r="AJ40" s="309"/>
      <c r="AK40" s="309"/>
      <c r="AL40" s="372" t="s">
        <v>37</v>
      </c>
      <c r="AM40" s="373"/>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2" t="s">
        <v>140</v>
      </c>
      <c r="CB40" s="92"/>
      <c r="CC40" s="92"/>
      <c r="CD40" s="92"/>
      <c r="CE40" s="92"/>
      <c r="CF40" s="92"/>
      <c r="CG40" s="94"/>
      <c r="CH40" s="94"/>
      <c r="CI40" s="94"/>
      <c r="CJ40" s="94"/>
      <c r="CK40" s="94"/>
      <c r="CL40" s="94"/>
      <c r="CM40" s="94"/>
      <c r="CN40" s="94"/>
    </row>
    <row r="41" spans="1:92" s="3" customFormat="1" ht="15.75" customHeight="1">
      <c r="A41" s="148"/>
      <c r="B41" s="357" t="s">
        <v>167</v>
      </c>
      <c r="C41" s="358"/>
      <c r="D41" s="358"/>
      <c r="E41" s="358"/>
      <c r="F41" s="358"/>
      <c r="G41" s="358"/>
      <c r="H41" s="358"/>
      <c r="I41" s="358"/>
      <c r="J41" s="359"/>
      <c r="K41" s="178" t="s">
        <v>165</v>
      </c>
      <c r="L41" s="178"/>
      <c r="M41" s="149"/>
      <c r="N41" s="149"/>
      <c r="O41" s="150"/>
      <c r="P41" s="150"/>
      <c r="Q41" s="178"/>
      <c r="R41" s="178"/>
      <c r="S41" s="178"/>
      <c r="T41" s="178"/>
      <c r="U41" s="178"/>
      <c r="V41" s="178"/>
      <c r="W41" s="151"/>
      <c r="X41" s="354">
        <f>IF($H$10="介護予防・生活支援サービス事業の事業者","",1500)</f>
        <v>1500</v>
      </c>
      <c r="Y41" s="354"/>
      <c r="Z41" s="354"/>
      <c r="AA41" s="352" t="s">
        <v>49</v>
      </c>
      <c r="AB41" s="353"/>
      <c r="AC41" s="347" t="s">
        <v>201</v>
      </c>
      <c r="AD41" s="348"/>
      <c r="AE41" s="348"/>
      <c r="AF41" s="348"/>
      <c r="AG41" s="348"/>
      <c r="AH41" s="349"/>
      <c r="AI41" s="308"/>
      <c r="AJ41" s="309"/>
      <c r="AK41" s="309"/>
      <c r="AL41" s="320" t="s">
        <v>37</v>
      </c>
      <c r="AM41" s="321"/>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row>
    <row r="42" spans="1:92" s="3" customFormat="1" ht="15.75" customHeight="1">
      <c r="A42" s="152"/>
      <c r="B42" s="360"/>
      <c r="C42" s="361"/>
      <c r="D42" s="361"/>
      <c r="E42" s="361"/>
      <c r="F42" s="361"/>
      <c r="G42" s="361"/>
      <c r="H42" s="361"/>
      <c r="I42" s="361"/>
      <c r="J42" s="362"/>
      <c r="K42" s="153" t="s">
        <v>168</v>
      </c>
      <c r="L42" s="153"/>
      <c r="M42" s="153"/>
      <c r="N42" s="153"/>
      <c r="O42" s="154"/>
      <c r="P42" s="154"/>
      <c r="Q42" s="155"/>
      <c r="R42" s="155"/>
      <c r="S42" s="155"/>
      <c r="T42" s="155"/>
      <c r="U42" s="155"/>
      <c r="V42" s="155"/>
      <c r="W42" s="156"/>
      <c r="X42" s="354">
        <f>IF($H$10="介護予防・生活支援サービス事業の事業者","",4500)</f>
        <v>4500</v>
      </c>
      <c r="Y42" s="354"/>
      <c r="Z42" s="354"/>
      <c r="AA42" s="352" t="s">
        <v>49</v>
      </c>
      <c r="AB42" s="353"/>
      <c r="AC42" s="347" t="s">
        <v>201</v>
      </c>
      <c r="AD42" s="348"/>
      <c r="AE42" s="348"/>
      <c r="AF42" s="348"/>
      <c r="AG42" s="348"/>
      <c r="AH42" s="349"/>
      <c r="AI42" s="308"/>
      <c r="AJ42" s="309"/>
      <c r="AK42" s="309"/>
      <c r="AL42" s="320" t="s">
        <v>37</v>
      </c>
      <c r="AM42" s="321"/>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row>
    <row r="43" spans="1:92" s="3" customFormat="1" ht="15.75" customHeight="1">
      <c r="A43" s="152"/>
      <c r="B43" s="360"/>
      <c r="C43" s="361"/>
      <c r="D43" s="361"/>
      <c r="E43" s="361"/>
      <c r="F43" s="361"/>
      <c r="G43" s="361"/>
      <c r="H43" s="361"/>
      <c r="I43" s="361"/>
      <c r="J43" s="362"/>
      <c r="K43" s="157" t="s">
        <v>166</v>
      </c>
      <c r="L43" s="157"/>
      <c r="M43" s="157"/>
      <c r="N43" s="157"/>
      <c r="O43" s="146"/>
      <c r="P43" s="146"/>
      <c r="Q43" s="176"/>
      <c r="R43" s="176"/>
      <c r="S43" s="176"/>
      <c r="T43" s="176"/>
      <c r="U43" s="176"/>
      <c r="V43" s="176"/>
      <c r="W43" s="147"/>
      <c r="X43" s="354">
        <f>IF($H$10="介護予防・生活支援サービス事業の事業者","",3000)</f>
        <v>3000</v>
      </c>
      <c r="Y43" s="354"/>
      <c r="Z43" s="354"/>
      <c r="AA43" s="352" t="s">
        <v>49</v>
      </c>
      <c r="AB43" s="353"/>
      <c r="AC43" s="347" t="s">
        <v>201</v>
      </c>
      <c r="AD43" s="348"/>
      <c r="AE43" s="348"/>
      <c r="AF43" s="348"/>
      <c r="AG43" s="348"/>
      <c r="AH43" s="349"/>
      <c r="AI43" s="308"/>
      <c r="AJ43" s="309"/>
      <c r="AK43" s="309"/>
      <c r="AL43" s="320" t="s">
        <v>37</v>
      </c>
      <c r="AM43" s="321"/>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94"/>
      <c r="CN43" s="94"/>
    </row>
    <row r="44" spans="1:92" s="3" customFormat="1" ht="15.75" customHeight="1">
      <c r="A44" s="158"/>
      <c r="B44" s="363"/>
      <c r="C44" s="364"/>
      <c r="D44" s="364"/>
      <c r="E44" s="364"/>
      <c r="F44" s="364"/>
      <c r="G44" s="364"/>
      <c r="H44" s="364"/>
      <c r="I44" s="364"/>
      <c r="J44" s="365"/>
      <c r="K44" s="157" t="s">
        <v>169</v>
      </c>
      <c r="L44" s="157"/>
      <c r="M44" s="157"/>
      <c r="N44" s="157"/>
      <c r="O44" s="146"/>
      <c r="P44" s="146"/>
      <c r="Q44" s="176"/>
      <c r="R44" s="176"/>
      <c r="S44" s="176"/>
      <c r="T44" s="176"/>
      <c r="U44" s="176"/>
      <c r="V44" s="176"/>
      <c r="W44" s="147"/>
      <c r="X44" s="354">
        <f>IF($H$10="介護予防・生活支援サービス事業の事業者","",6000)</f>
        <v>6000</v>
      </c>
      <c r="Y44" s="354"/>
      <c r="Z44" s="354"/>
      <c r="AA44" s="352" t="s">
        <v>49</v>
      </c>
      <c r="AB44" s="353"/>
      <c r="AC44" s="347" t="s">
        <v>201</v>
      </c>
      <c r="AD44" s="348"/>
      <c r="AE44" s="348"/>
      <c r="AF44" s="348"/>
      <c r="AG44" s="348"/>
      <c r="AH44" s="349"/>
      <c r="AI44" s="308"/>
      <c r="AJ44" s="309"/>
      <c r="AK44" s="309"/>
      <c r="AL44" s="320" t="s">
        <v>37</v>
      </c>
      <c r="AM44" s="321"/>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4"/>
      <c r="CL44" s="94"/>
      <c r="CM44" s="94"/>
      <c r="CN44" s="94"/>
    </row>
    <row r="45" spans="1:92" s="3" customFormat="1" ht="6" customHeight="1">
      <c r="A45" s="112"/>
      <c r="B45" s="112"/>
      <c r="C45" s="112"/>
      <c r="D45" s="112"/>
      <c r="E45" s="112"/>
      <c r="F45" s="112"/>
      <c r="G45" s="112"/>
      <c r="H45" s="112"/>
      <c r="I45" s="113"/>
      <c r="J45" s="112"/>
      <c r="K45" s="114"/>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row>
    <row r="46" spans="1:92" s="3" customFormat="1" ht="20.100000000000001" customHeight="1" thickBot="1">
      <c r="A46" s="116" t="s">
        <v>74</v>
      </c>
      <c r="B46" s="114"/>
      <c r="C46" s="112"/>
      <c r="D46" s="112"/>
      <c r="E46" s="112"/>
      <c r="F46" s="112"/>
      <c r="G46" s="112"/>
      <c r="H46" s="112"/>
      <c r="I46" s="113"/>
      <c r="J46" s="112"/>
      <c r="K46" s="114"/>
      <c r="L46" s="115"/>
      <c r="M46" s="115"/>
      <c r="N46" s="115"/>
      <c r="O46" s="159"/>
      <c r="P46" s="159"/>
      <c r="Q46" s="159"/>
      <c r="R46" s="159"/>
      <c r="S46" s="159"/>
      <c r="T46" s="160"/>
      <c r="U46" s="160"/>
      <c r="V46" s="160"/>
      <c r="W46" s="160"/>
      <c r="X46" s="380" t="s">
        <v>122</v>
      </c>
      <c r="Y46" s="381"/>
      <c r="Z46" s="381"/>
      <c r="AA46" s="381"/>
      <c r="AB46" s="382"/>
      <c r="AC46" s="272"/>
      <c r="AD46" s="272"/>
      <c r="AE46" s="272"/>
      <c r="AF46" s="272"/>
      <c r="AG46" s="273"/>
      <c r="AH46" s="273"/>
      <c r="AI46" s="273"/>
      <c r="AJ46" s="273"/>
      <c r="AK46" s="273"/>
      <c r="AL46" s="272"/>
      <c r="AM46" s="272"/>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row>
    <row r="47" spans="1:92" s="3" customFormat="1" ht="20.100000000000001" customHeight="1" thickBot="1">
      <c r="A47" s="159"/>
      <c r="B47" s="112"/>
      <c r="C47" s="112"/>
      <c r="D47" s="112"/>
      <c r="E47" s="112"/>
      <c r="F47" s="112"/>
      <c r="G47" s="112"/>
      <c r="H47" s="112"/>
      <c r="I47" s="112"/>
      <c r="J47" s="112"/>
      <c r="K47" s="112"/>
      <c r="L47" s="112"/>
      <c r="M47" s="112"/>
      <c r="N47" s="112"/>
      <c r="O47" s="112"/>
      <c r="P47" s="112"/>
      <c r="Q47" s="112"/>
      <c r="R47" s="112"/>
      <c r="S47" s="112"/>
      <c r="T47" s="112"/>
      <c r="U47" s="112"/>
      <c r="V47" s="112"/>
      <c r="W47" s="112"/>
      <c r="X47" s="366" t="str">
        <f>IFERROR(VLOOKUP(H10,個票1!CA5:CE39,5,FALSE),"")</f>
        <v/>
      </c>
      <c r="Y47" s="367"/>
      <c r="Z47" s="367"/>
      <c r="AA47" s="397" t="s">
        <v>34</v>
      </c>
      <c r="AB47" s="397"/>
      <c r="AC47" s="338" t="s">
        <v>252</v>
      </c>
      <c r="AD47" s="339"/>
      <c r="AE47" s="339"/>
      <c r="AF47" s="340"/>
      <c r="AG47" s="374">
        <f>ROUNDDOWN(H59/1000,0)</f>
        <v>0</v>
      </c>
      <c r="AH47" s="375"/>
      <c r="AI47" s="375"/>
      <c r="AJ47" s="375"/>
      <c r="AK47" s="376"/>
      <c r="AL47" s="252" t="s">
        <v>233</v>
      </c>
      <c r="AM47" s="253"/>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row>
    <row r="48" spans="1:92" s="3" customFormat="1" ht="20.100000000000001" customHeight="1" thickBot="1">
      <c r="A48" s="181" t="s">
        <v>205</v>
      </c>
      <c r="B48" s="112"/>
      <c r="C48" s="112"/>
      <c r="D48" s="112"/>
      <c r="E48" s="112"/>
      <c r="F48" s="112"/>
      <c r="G48" s="112"/>
      <c r="H48" s="112"/>
      <c r="I48" s="112"/>
      <c r="J48" s="112"/>
      <c r="K48" s="112"/>
      <c r="L48" s="112"/>
      <c r="M48" s="112"/>
      <c r="N48" s="112"/>
      <c r="O48" s="112"/>
      <c r="P48" s="112"/>
      <c r="Q48" s="112"/>
      <c r="R48" s="112"/>
      <c r="S48" s="112"/>
      <c r="T48" s="112"/>
      <c r="U48" s="112"/>
      <c r="V48" s="112"/>
      <c r="W48" s="112"/>
      <c r="X48" s="366"/>
      <c r="Y48" s="367"/>
      <c r="Z48" s="367"/>
      <c r="AA48" s="397"/>
      <c r="AB48" s="397"/>
      <c r="AC48" s="341"/>
      <c r="AD48" s="342"/>
      <c r="AE48" s="342"/>
      <c r="AF48" s="343"/>
      <c r="AG48" s="377"/>
      <c r="AH48" s="378"/>
      <c r="AI48" s="378"/>
      <c r="AJ48" s="378"/>
      <c r="AK48" s="379"/>
      <c r="AL48" s="254"/>
      <c r="AM48" s="255"/>
      <c r="AN48" s="94"/>
      <c r="AO48" s="119">
        <f>AG46-AG47</f>
        <v>0</v>
      </c>
      <c r="AP48" s="94"/>
      <c r="AQ48" s="94"/>
      <c r="AR48" s="94"/>
      <c r="AS48" s="94"/>
      <c r="AT48" s="94"/>
      <c r="AU48" s="94"/>
      <c r="AV48" s="94"/>
      <c r="AW48" s="94"/>
      <c r="AX48" s="131"/>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3"/>
      <c r="BU48" s="94"/>
      <c r="BV48" s="94"/>
      <c r="BW48" s="94"/>
      <c r="BX48" s="94"/>
      <c r="BY48" s="94"/>
      <c r="BZ48" s="94"/>
      <c r="CA48" s="94"/>
      <c r="CB48" s="94"/>
      <c r="CC48" s="94"/>
      <c r="CD48" s="94"/>
      <c r="CE48" s="94"/>
      <c r="CF48" s="94"/>
      <c r="CG48" s="94"/>
      <c r="CH48" s="94"/>
      <c r="CI48" s="94"/>
      <c r="CJ48" s="94"/>
      <c r="CK48" s="94"/>
      <c r="CL48" s="94"/>
      <c r="CM48" s="94"/>
      <c r="CN48" s="94"/>
    </row>
    <row r="49" spans="1:92" s="3" customFormat="1" ht="15" customHeight="1">
      <c r="A49" s="260" t="s">
        <v>112</v>
      </c>
      <c r="B49" s="261"/>
      <c r="C49" s="261"/>
      <c r="D49" s="261"/>
      <c r="E49" s="261"/>
      <c r="F49" s="261"/>
      <c r="G49" s="262"/>
      <c r="H49" s="261" t="s">
        <v>206</v>
      </c>
      <c r="I49" s="261"/>
      <c r="J49" s="261"/>
      <c r="K49" s="261"/>
      <c r="L49" s="261"/>
      <c r="M49" s="260" t="s">
        <v>18</v>
      </c>
      <c r="N49" s="261"/>
      <c r="O49" s="261"/>
      <c r="P49" s="261"/>
      <c r="Q49" s="261"/>
      <c r="R49" s="261"/>
      <c r="S49" s="261"/>
      <c r="T49" s="261"/>
      <c r="U49" s="261"/>
      <c r="V49" s="261"/>
      <c r="W49" s="261"/>
      <c r="X49" s="261"/>
      <c r="Y49" s="261"/>
      <c r="Z49" s="261"/>
      <c r="AA49" s="261"/>
      <c r="AB49" s="261"/>
      <c r="AC49" s="266"/>
      <c r="AD49" s="266"/>
      <c r="AE49" s="266"/>
      <c r="AF49" s="266"/>
      <c r="AG49" s="266"/>
      <c r="AH49" s="266"/>
      <c r="AI49" s="266"/>
      <c r="AJ49" s="266"/>
      <c r="AK49" s="266"/>
      <c r="AL49" s="266"/>
      <c r="AM49" s="267"/>
      <c r="AN49" s="88"/>
      <c r="AO49" s="119"/>
      <c r="AP49" s="94"/>
      <c r="AQ49" s="94"/>
      <c r="AR49" s="94"/>
      <c r="AS49" s="94"/>
      <c r="AT49" s="161"/>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row>
    <row r="50" spans="1:92" ht="20.100000000000001" customHeight="1">
      <c r="A50" s="193" t="s">
        <v>113</v>
      </c>
      <c r="B50" s="194"/>
      <c r="C50" s="194"/>
      <c r="D50" s="194"/>
      <c r="E50" s="195"/>
      <c r="F50" s="195"/>
      <c r="G50" s="196"/>
      <c r="H50" s="268"/>
      <c r="I50" s="268"/>
      <c r="J50" s="268"/>
      <c r="K50" s="268"/>
      <c r="L50" s="268"/>
      <c r="M50" s="371"/>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5"/>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row>
    <row r="51" spans="1:92" ht="20.100000000000001" customHeight="1">
      <c r="A51" s="197" t="s">
        <v>114</v>
      </c>
      <c r="B51" s="198"/>
      <c r="C51" s="198"/>
      <c r="D51" s="198"/>
      <c r="E51" s="199"/>
      <c r="F51" s="199"/>
      <c r="G51" s="200"/>
      <c r="H51" s="256"/>
      <c r="I51" s="256"/>
      <c r="J51" s="256"/>
      <c r="K51" s="256"/>
      <c r="L51" s="256"/>
      <c r="M51" s="245"/>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row>
    <row r="52" spans="1:92" ht="20.100000000000001" customHeight="1">
      <c r="A52" s="197" t="s">
        <v>115</v>
      </c>
      <c r="B52" s="198"/>
      <c r="C52" s="198"/>
      <c r="D52" s="198"/>
      <c r="E52" s="199"/>
      <c r="F52" s="199"/>
      <c r="G52" s="200"/>
      <c r="H52" s="256"/>
      <c r="I52" s="256"/>
      <c r="J52" s="256"/>
      <c r="K52" s="256"/>
      <c r="L52" s="256"/>
      <c r="M52" s="245"/>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row>
    <row r="53" spans="1:92" ht="20.100000000000001" customHeight="1">
      <c r="A53" s="197" t="s">
        <v>116</v>
      </c>
      <c r="B53" s="198"/>
      <c r="C53" s="198"/>
      <c r="D53" s="198"/>
      <c r="E53" s="199"/>
      <c r="F53" s="199"/>
      <c r="G53" s="200"/>
      <c r="H53" s="256"/>
      <c r="I53" s="256"/>
      <c r="J53" s="256"/>
      <c r="K53" s="256"/>
      <c r="L53" s="256"/>
      <c r="M53" s="245"/>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7"/>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row>
    <row r="54" spans="1:92" ht="20.100000000000001" customHeight="1">
      <c r="A54" s="197" t="s">
        <v>117</v>
      </c>
      <c r="B54" s="198"/>
      <c r="C54" s="198"/>
      <c r="D54" s="198"/>
      <c r="E54" s="199"/>
      <c r="F54" s="199"/>
      <c r="G54" s="200"/>
      <c r="H54" s="256"/>
      <c r="I54" s="256"/>
      <c r="J54" s="256"/>
      <c r="K54" s="256"/>
      <c r="L54" s="256"/>
      <c r="M54" s="245"/>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7"/>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row>
    <row r="55" spans="1:92" ht="20.100000000000001" customHeight="1">
      <c r="A55" s="197" t="s">
        <v>118</v>
      </c>
      <c r="B55" s="198"/>
      <c r="C55" s="198"/>
      <c r="D55" s="198"/>
      <c r="E55" s="199"/>
      <c r="F55" s="199"/>
      <c r="G55" s="200"/>
      <c r="H55" s="256"/>
      <c r="I55" s="256"/>
      <c r="J55" s="256"/>
      <c r="K55" s="256"/>
      <c r="L55" s="256"/>
      <c r="M55" s="245"/>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c r="AM55" s="247"/>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row>
    <row r="56" spans="1:92" ht="20.100000000000001" customHeight="1">
      <c r="A56" s="197" t="s">
        <v>119</v>
      </c>
      <c r="B56" s="198"/>
      <c r="C56" s="198"/>
      <c r="D56" s="198"/>
      <c r="E56" s="199"/>
      <c r="F56" s="199"/>
      <c r="G56" s="200"/>
      <c r="H56" s="256"/>
      <c r="I56" s="256"/>
      <c r="J56" s="256"/>
      <c r="K56" s="256"/>
      <c r="L56" s="256"/>
      <c r="M56" s="245"/>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7"/>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row>
    <row r="57" spans="1:92" ht="20.100000000000001" customHeight="1">
      <c r="A57" s="197" t="s">
        <v>120</v>
      </c>
      <c r="B57" s="201"/>
      <c r="C57" s="201"/>
      <c r="D57" s="201"/>
      <c r="E57" s="201"/>
      <c r="F57" s="201"/>
      <c r="G57" s="202"/>
      <c r="H57" s="256"/>
      <c r="I57" s="256"/>
      <c r="J57" s="256"/>
      <c r="K57" s="256"/>
      <c r="L57" s="256"/>
      <c r="M57" s="245"/>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7"/>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row>
    <row r="58" spans="1:92" ht="20.100000000000001" customHeight="1">
      <c r="A58" s="203" t="s">
        <v>121</v>
      </c>
      <c r="B58" s="204"/>
      <c r="C58" s="204"/>
      <c r="D58" s="204"/>
      <c r="E58" s="205"/>
      <c r="F58" s="205"/>
      <c r="G58" s="206"/>
      <c r="H58" s="248"/>
      <c r="I58" s="248"/>
      <c r="J58" s="248"/>
      <c r="K58" s="248"/>
      <c r="L58" s="248"/>
      <c r="M58" s="249"/>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1"/>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row>
    <row r="59" spans="1:92" ht="20.100000000000001" customHeight="1">
      <c r="A59" s="136" t="s">
        <v>41</v>
      </c>
      <c r="B59" s="162"/>
      <c r="C59" s="162"/>
      <c r="D59" s="162"/>
      <c r="E59" s="137"/>
      <c r="F59" s="137"/>
      <c r="G59" s="138"/>
      <c r="H59" s="258">
        <f>SUM(H50:L58)</f>
        <v>0</v>
      </c>
      <c r="I59" s="258"/>
      <c r="J59" s="258"/>
      <c r="K59" s="258"/>
      <c r="L59" s="259"/>
      <c r="M59" s="368" t="s">
        <v>219</v>
      </c>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70"/>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row>
    <row r="60" spans="1:92" ht="4.5" customHeight="1">
      <c r="A60" s="139"/>
      <c r="B60" s="139"/>
      <c r="C60" s="139"/>
      <c r="D60" s="139"/>
      <c r="E60" s="163"/>
      <c r="F60" s="163"/>
      <c r="G60" s="163"/>
      <c r="H60" s="163"/>
      <c r="I60" s="163"/>
      <c r="J60" s="164"/>
      <c r="K60" s="164"/>
      <c r="L60" s="164"/>
      <c r="M60" s="164"/>
      <c r="N60" s="164"/>
      <c r="O60" s="163"/>
      <c r="P60" s="163"/>
      <c r="Q60" s="163"/>
      <c r="R60" s="163"/>
      <c r="S60" s="163"/>
      <c r="T60" s="163"/>
      <c r="U60" s="163"/>
      <c r="V60" s="163"/>
      <c r="W60" s="163"/>
      <c r="X60" s="163"/>
      <c r="Y60" s="165"/>
      <c r="Z60" s="165"/>
      <c r="AA60" s="165"/>
      <c r="AB60" s="165"/>
      <c r="AC60" s="165"/>
      <c r="AD60" s="165"/>
      <c r="AE60" s="163"/>
      <c r="AF60" s="163"/>
      <c r="AG60" s="163"/>
      <c r="AH60" s="163"/>
      <c r="AI60" s="163"/>
      <c r="AJ60" s="163"/>
      <c r="AK60" s="163"/>
      <c r="AL60" s="163"/>
      <c r="AM60" s="163"/>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row>
    <row r="61" spans="1:92" ht="13.5" customHeight="1">
      <c r="A61" s="166"/>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30"/>
      <c r="Z61" s="130"/>
      <c r="AA61" s="130"/>
      <c r="AB61" s="130"/>
      <c r="AC61" s="130"/>
      <c r="AD61" s="130"/>
      <c r="AE61" s="167"/>
      <c r="AF61" s="167"/>
      <c r="AG61" s="167"/>
      <c r="AH61" s="167"/>
      <c r="AI61" s="167"/>
      <c r="AJ61" s="167"/>
      <c r="AK61" s="167"/>
      <c r="AL61" s="167"/>
      <c r="AM61" s="167"/>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row>
    <row r="62" spans="1:92">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row>
    <row r="63" spans="1:92">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row>
    <row r="64" spans="1:92">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row>
    <row r="65" spans="1:92">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row>
    <row r="66" spans="1:92">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row>
    <row r="67" spans="1:92">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row>
    <row r="68" spans="1:92">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row>
    <row r="69" spans="1:92">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row>
    <row r="70" spans="1:92">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row>
    <row r="71" spans="1:92">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row>
    <row r="72" spans="1:92">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row>
    <row r="73" spans="1:92">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row>
    <row r="74" spans="1:92">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row>
    <row r="75" spans="1:92">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row>
    <row r="76" spans="1:92">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row>
    <row r="77" spans="1:92">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row>
    <row r="78" spans="1:92">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row>
    <row r="79" spans="1:92">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row>
    <row r="80" spans="1:92">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row>
    <row r="81" spans="1:92">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row>
    <row r="82" spans="1:92">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row>
    <row r="83" spans="1:92">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row>
    <row r="84" spans="1:92">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row>
    <row r="85" spans="1:92">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row>
    <row r="86" spans="1:92">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row>
    <row r="87" spans="1:92">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row>
    <row r="88" spans="1:92">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row>
    <row r="89" spans="1:92">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row>
    <row r="90" spans="1:92">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row>
    <row r="91" spans="1:92">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row>
    <row r="92" spans="1:92">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row>
    <row r="93" spans="1:92">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c r="CE93" s="88"/>
      <c r="CF93" s="88"/>
      <c r="CG93" s="88"/>
      <c r="CH93" s="88"/>
      <c r="CI93" s="88"/>
      <c r="CJ93" s="88"/>
      <c r="CK93" s="88"/>
      <c r="CL93" s="88"/>
      <c r="CM93" s="88"/>
      <c r="CN93" s="88"/>
    </row>
    <row r="94" spans="1:92">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c r="CE94" s="88"/>
      <c r="CF94" s="88"/>
      <c r="CG94" s="88"/>
      <c r="CH94" s="88"/>
      <c r="CI94" s="88"/>
      <c r="CJ94" s="88"/>
      <c r="CK94" s="88"/>
      <c r="CL94" s="88"/>
      <c r="CM94" s="88"/>
      <c r="CN94" s="88"/>
    </row>
    <row r="95" spans="1:92">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row>
    <row r="96" spans="1:92">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8"/>
      <c r="CN96" s="88"/>
    </row>
    <row r="97" spans="1:92">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88"/>
      <c r="CC97" s="88"/>
      <c r="CD97" s="88"/>
      <c r="CE97" s="88"/>
      <c r="CF97" s="88"/>
      <c r="CG97" s="88"/>
      <c r="CH97" s="88"/>
      <c r="CI97" s="88"/>
      <c r="CJ97" s="88"/>
      <c r="CK97" s="88"/>
      <c r="CL97" s="88"/>
      <c r="CM97" s="88"/>
      <c r="CN97" s="88"/>
    </row>
    <row r="98" spans="1:92">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row>
    <row r="99" spans="1:92">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row>
    <row r="100" spans="1:92">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row>
    <row r="101" spans="1:92">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row>
    <row r="102" spans="1:92">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8"/>
      <c r="CN102" s="88"/>
    </row>
    <row r="103" spans="1:92">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8"/>
      <c r="CN103" s="88"/>
    </row>
    <row r="104" spans="1:92">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8"/>
      <c r="CB104" s="88"/>
      <c r="CC104" s="88"/>
      <c r="CD104" s="88"/>
      <c r="CE104" s="88"/>
      <c r="CF104" s="88"/>
      <c r="CG104" s="88"/>
      <c r="CH104" s="88"/>
      <c r="CI104" s="88"/>
      <c r="CJ104" s="88"/>
      <c r="CK104" s="88"/>
      <c r="CL104" s="88"/>
      <c r="CM104" s="88"/>
      <c r="CN104" s="88"/>
    </row>
    <row r="105" spans="1:92">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row>
    <row r="106" spans="1:92">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row>
    <row r="107" spans="1:92">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row>
    <row r="108" spans="1:92">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row>
    <row r="109" spans="1:92">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row>
    <row r="110" spans="1:92">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row>
    <row r="111" spans="1:92">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row>
    <row r="112" spans="1:92">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row>
    <row r="113" spans="1:92">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row>
    <row r="114" spans="1:92">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row>
    <row r="115" spans="1:92">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row>
    <row r="116" spans="1:92">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row>
    <row r="117" spans="1:92">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row>
    <row r="118" spans="1:92">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row>
    <row r="119" spans="1:92">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row>
    <row r="120" spans="1:92">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row>
    <row r="121" spans="1:92">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row>
    <row r="122" spans="1:92">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row>
    <row r="123" spans="1:92">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row>
    <row r="124" spans="1:92">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row>
    <row r="125" spans="1:92">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row>
    <row r="126" spans="1:92">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row>
    <row r="127" spans="1:92">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row>
    <row r="128" spans="1:92">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row>
    <row r="129" spans="1:92">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row>
    <row r="130" spans="1:92">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row>
    <row r="131" spans="1:92">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row>
    <row r="132" spans="1:92">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row>
    <row r="133" spans="1:92">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row>
    <row r="134" spans="1:92">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row>
    <row r="135" spans="1:92">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row>
    <row r="136" spans="1:92">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row>
    <row r="137" spans="1:92">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row>
    <row r="138" spans="1:92">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row>
    <row r="139" spans="1:92">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row>
    <row r="140" spans="1:92">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row>
    <row r="141" spans="1:92">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row>
    <row r="142" spans="1:92">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row>
    <row r="143" spans="1:92">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row>
    <row r="144" spans="1:92">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row>
    <row r="145" spans="1:92">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row>
    <row r="146" spans="1:92">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row>
    <row r="147" spans="1:92">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row>
    <row r="148" spans="1:92">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row>
    <row r="149" spans="1:92">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row>
    <row r="150" spans="1:92">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row>
    <row r="151" spans="1:92">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row>
    <row r="152" spans="1:92">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row>
    <row r="153" spans="1:92">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row>
    <row r="154" spans="1:92">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row>
    <row r="155" spans="1:92">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row>
    <row r="156" spans="1:92">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row>
    <row r="157" spans="1:92">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row>
    <row r="158" spans="1:92">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row>
    <row r="159" spans="1:92">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row>
    <row r="160" spans="1:92">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row>
    <row r="161" spans="1:92">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row>
    <row r="162" spans="1:92">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row>
    <row r="163" spans="1:92">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row>
    <row r="164" spans="1:92">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row>
    <row r="165" spans="1:92">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row>
    <row r="166" spans="1:92">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row>
    <row r="167" spans="1:92">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row>
    <row r="168" spans="1:92">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row>
    <row r="169" spans="1:92">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row>
    <row r="170" spans="1:92">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row>
    <row r="171" spans="1:92">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row>
    <row r="172" spans="1:92">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c r="BY172" s="88"/>
      <c r="BZ172" s="88"/>
      <c r="CA172" s="88"/>
      <c r="CB172" s="88"/>
      <c r="CC172" s="88"/>
      <c r="CD172" s="88"/>
      <c r="CE172" s="88"/>
      <c r="CF172" s="88"/>
      <c r="CG172" s="88"/>
      <c r="CH172" s="88"/>
      <c r="CI172" s="88"/>
      <c r="CJ172" s="88"/>
      <c r="CK172" s="88"/>
      <c r="CL172" s="88"/>
      <c r="CM172" s="88"/>
      <c r="CN172" s="88"/>
    </row>
    <row r="173" spans="1:92">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88"/>
      <c r="BY173" s="88"/>
      <c r="BZ173" s="88"/>
      <c r="CA173" s="88"/>
      <c r="CB173" s="88"/>
      <c r="CC173" s="88"/>
      <c r="CD173" s="88"/>
      <c r="CE173" s="88"/>
      <c r="CF173" s="88"/>
      <c r="CG173" s="88"/>
      <c r="CH173" s="88"/>
      <c r="CI173" s="88"/>
      <c r="CJ173" s="88"/>
      <c r="CK173" s="88"/>
      <c r="CL173" s="88"/>
      <c r="CM173" s="88"/>
      <c r="CN173" s="88"/>
    </row>
    <row r="174" spans="1:92">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row>
    <row r="175" spans="1:92">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row>
    <row r="176" spans="1:92">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BD176" s="88"/>
      <c r="BE176" s="88"/>
      <c r="BF176" s="88"/>
      <c r="BG176" s="88"/>
      <c r="BH176" s="88"/>
      <c r="BI176" s="88"/>
      <c r="BJ176" s="88"/>
      <c r="BK176" s="88"/>
      <c r="BL176" s="88"/>
      <c r="BM176" s="88"/>
      <c r="BN176" s="88"/>
      <c r="BO176" s="88"/>
      <c r="BP176" s="88"/>
      <c r="BQ176" s="88"/>
      <c r="BR176" s="88"/>
      <c r="BS176" s="88"/>
      <c r="BT176" s="88"/>
      <c r="BU176" s="88"/>
      <c r="BV176" s="88"/>
      <c r="BW176" s="88"/>
      <c r="BX176" s="88"/>
      <c r="BY176" s="88"/>
      <c r="BZ176" s="88"/>
      <c r="CA176" s="88"/>
      <c r="CB176" s="88"/>
      <c r="CC176" s="88"/>
      <c r="CD176" s="88"/>
      <c r="CE176" s="88"/>
      <c r="CF176" s="88"/>
      <c r="CG176" s="88"/>
      <c r="CH176" s="88"/>
      <c r="CI176" s="88"/>
      <c r="CJ176" s="88"/>
      <c r="CK176" s="88"/>
      <c r="CL176" s="88"/>
      <c r="CM176" s="88"/>
      <c r="CN176" s="88"/>
    </row>
    <row r="177" spans="1:92">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row>
    <row r="178" spans="1:92">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row>
    <row r="179" spans="1:92">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row>
    <row r="180" spans="1:92">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row>
    <row r="181" spans="1:92">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row>
    <row r="182" spans="1:92">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row>
    <row r="183" spans="1:92">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row>
  </sheetData>
  <sheetProtection password="D3C4" sheet="1" formatCells="0" formatColumns="0" formatRows="0" autoFilter="0"/>
  <mergeCells count="140">
    <mergeCell ref="AL47:AM48"/>
    <mergeCell ref="AG47:AK48"/>
    <mergeCell ref="AC47:AF48"/>
    <mergeCell ref="X21:AB21"/>
    <mergeCell ref="AC36:AF36"/>
    <mergeCell ref="AG36:AK36"/>
    <mergeCell ref="M34:AM34"/>
    <mergeCell ref="M26:AM26"/>
    <mergeCell ref="M27:AM27"/>
    <mergeCell ref="M28:AM28"/>
    <mergeCell ref="AC22:AF23"/>
    <mergeCell ref="AG22:AK23"/>
    <mergeCell ref="AL22:AM23"/>
    <mergeCell ref="AC37:AF38"/>
    <mergeCell ref="AG37:AK38"/>
    <mergeCell ref="AA47:AB48"/>
    <mergeCell ref="X46:AB46"/>
    <mergeCell ref="AL41:AM41"/>
    <mergeCell ref="AL42:AM42"/>
    <mergeCell ref="AL43:AM43"/>
    <mergeCell ref="X42:Z42"/>
    <mergeCell ref="X43:Z43"/>
    <mergeCell ref="AA39:AB39"/>
    <mergeCell ref="X44:Z44"/>
    <mergeCell ref="AA42:AB42"/>
    <mergeCell ref="AC42:AH42"/>
    <mergeCell ref="AI42:AK42"/>
    <mergeCell ref="X39:Z39"/>
    <mergeCell ref="AL40:AM40"/>
    <mergeCell ref="AC46:AF46"/>
    <mergeCell ref="AL46:AM46"/>
    <mergeCell ref="AG46:AK46"/>
    <mergeCell ref="AI44:AK44"/>
    <mergeCell ref="AL44:AM44"/>
    <mergeCell ref="AL39:AM39"/>
    <mergeCell ref="H59:L59"/>
    <mergeCell ref="M59:AM59"/>
    <mergeCell ref="H58:L58"/>
    <mergeCell ref="M49:AM49"/>
    <mergeCell ref="M50:AM50"/>
    <mergeCell ref="M51:AM51"/>
    <mergeCell ref="M52:AM52"/>
    <mergeCell ref="M53:AM53"/>
    <mergeCell ref="M58:AM58"/>
    <mergeCell ref="H54:L54"/>
    <mergeCell ref="M54:AM54"/>
    <mergeCell ref="H55:L55"/>
    <mergeCell ref="M55:AM55"/>
    <mergeCell ref="H56:L56"/>
    <mergeCell ref="M56:AM56"/>
    <mergeCell ref="H57:L57"/>
    <mergeCell ref="M57:AM57"/>
    <mergeCell ref="A49:G49"/>
    <mergeCell ref="H49:L49"/>
    <mergeCell ref="H50:L50"/>
    <mergeCell ref="H51:L51"/>
    <mergeCell ref="H52:L52"/>
    <mergeCell ref="H53:L53"/>
    <mergeCell ref="AC39:AH39"/>
    <mergeCell ref="AI39:AK39"/>
    <mergeCell ref="AI41:AK41"/>
    <mergeCell ref="AA44:AB44"/>
    <mergeCell ref="AA41:AB41"/>
    <mergeCell ref="AC41:AH41"/>
    <mergeCell ref="AA43:AB43"/>
    <mergeCell ref="AC43:AH43"/>
    <mergeCell ref="AI43:AK43"/>
    <mergeCell ref="X41:Z41"/>
    <mergeCell ref="AC44:AH44"/>
    <mergeCell ref="A39:J40"/>
    <mergeCell ref="X40:Z40"/>
    <mergeCell ref="AA40:AB40"/>
    <mergeCell ref="AC40:AH40"/>
    <mergeCell ref="AI40:AK40"/>
    <mergeCell ref="B41:J44"/>
    <mergeCell ref="X47:Z48"/>
    <mergeCell ref="A10:G10"/>
    <mergeCell ref="L8:Y8"/>
    <mergeCell ref="L9:Y9"/>
    <mergeCell ref="AP10:AU10"/>
    <mergeCell ref="H19:L19"/>
    <mergeCell ref="M19:O19"/>
    <mergeCell ref="Q19:U19"/>
    <mergeCell ref="V19:X19"/>
    <mergeCell ref="Z10:AB10"/>
    <mergeCell ref="AC10:AD10"/>
    <mergeCell ref="AE10:AF10"/>
    <mergeCell ref="A11:H12"/>
    <mergeCell ref="AL16:AM16"/>
    <mergeCell ref="H10:Y10"/>
    <mergeCell ref="AL17:AM18"/>
    <mergeCell ref="AG17:AK18"/>
    <mergeCell ref="AC17:AF18"/>
    <mergeCell ref="A14:AM14"/>
    <mergeCell ref="AG10:AM10"/>
    <mergeCell ref="A3:AM3"/>
    <mergeCell ref="A5:AM5"/>
    <mergeCell ref="O7:S7"/>
    <mergeCell ref="A8:C9"/>
    <mergeCell ref="H8:K8"/>
    <mergeCell ref="H9:K9"/>
    <mergeCell ref="Z8:AB9"/>
    <mergeCell ref="H7:N7"/>
    <mergeCell ref="T7:AM7"/>
    <mergeCell ref="A7:G7"/>
    <mergeCell ref="AC9:AG9"/>
    <mergeCell ref="AC8:AG8"/>
    <mergeCell ref="D9:G9"/>
    <mergeCell ref="D8:G8"/>
    <mergeCell ref="AH8:AM8"/>
    <mergeCell ref="AH9:AM9"/>
    <mergeCell ref="A24:G24"/>
    <mergeCell ref="M25:AM25"/>
    <mergeCell ref="M24:AM24"/>
    <mergeCell ref="H25:L25"/>
    <mergeCell ref="H24:L24"/>
    <mergeCell ref="AE19:AG19"/>
    <mergeCell ref="AC16:AF16"/>
    <mergeCell ref="AG16:AK16"/>
    <mergeCell ref="AG21:AK21"/>
    <mergeCell ref="AL21:AM21"/>
    <mergeCell ref="AC21:AF21"/>
    <mergeCell ref="X22:Z23"/>
    <mergeCell ref="AA22:AB23"/>
    <mergeCell ref="M30:AM30"/>
    <mergeCell ref="M31:AM31"/>
    <mergeCell ref="M32:AM32"/>
    <mergeCell ref="H33:L33"/>
    <mergeCell ref="M33:AM33"/>
    <mergeCell ref="AL37:AM38"/>
    <mergeCell ref="H26:L26"/>
    <mergeCell ref="H27:L27"/>
    <mergeCell ref="H28:L28"/>
    <mergeCell ref="AL36:AM36"/>
    <mergeCell ref="H34:L34"/>
    <mergeCell ref="H29:L29"/>
    <mergeCell ref="H30:L30"/>
    <mergeCell ref="H32:L32"/>
    <mergeCell ref="H31:L31"/>
    <mergeCell ref="M29:AM29"/>
  </mergeCells>
  <phoneticPr fontId="4"/>
  <dataValidations count="2">
    <dataValidation imeMode="halfAlpha" allowBlank="1" showInputMessage="1" showErrorMessage="1" sqref="S21:V23 J21:N23 H7:N7 D9:G9 AC9:AG9"/>
    <dataValidation type="list" allowBlank="1" showInputMessage="1" showErrorMessage="1" sqref="H10">
      <formula1>$CA$5:$CA$40</formula1>
    </dataValidation>
  </dataValidations>
  <printOptions horizontalCentered="1"/>
  <pageMargins left="0.51181102362204722" right="0.47244094488188976" top="0.98425196850393704" bottom="0.23622047244094488" header="0.78740157480314965" footer="0.15748031496062992"/>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8</xdr:col>
                    <xdr:colOff>0</xdr:colOff>
                    <xdr:row>10</xdr:row>
                    <xdr:rowOff>0</xdr:rowOff>
                  </from>
                  <to>
                    <xdr:col>9</xdr:col>
                    <xdr:colOff>9525</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209550</xdr:colOff>
                    <xdr:row>10</xdr:row>
                    <xdr:rowOff>0</xdr:rowOff>
                  </from>
                  <to>
                    <xdr:col>25</xdr:col>
                    <xdr:colOff>9525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8</xdr:col>
                    <xdr:colOff>0</xdr:colOff>
                    <xdr:row>11</xdr:row>
                    <xdr:rowOff>0</xdr:rowOff>
                  </from>
                  <to>
                    <xdr:col>9</xdr:col>
                    <xdr:colOff>9525</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209550</xdr:colOff>
                    <xdr:row>11</xdr:row>
                    <xdr:rowOff>0</xdr:rowOff>
                  </from>
                  <to>
                    <xdr:col>25</xdr:col>
                    <xdr:colOff>9525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計算用!$A$21:$A$67</xm:f>
          </x14:formula1>
          <xm:sqref>H9:K9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W505"/>
  <sheetViews>
    <sheetView view="pageBreakPreview" zoomScaleNormal="120" zoomScaleSheetLayoutView="100" workbookViewId="0">
      <selection activeCell="B6" sqref="B6"/>
    </sheetView>
  </sheetViews>
  <sheetFormatPr defaultRowHeight="12"/>
  <cols>
    <col min="1" max="1" width="3.125" style="47" customWidth="1"/>
    <col min="2" max="2" width="9" style="421" customWidth="1"/>
    <col min="3" max="3" width="9" style="5" customWidth="1"/>
    <col min="4" max="4" width="7.5" style="5" bestFit="1" customWidth="1"/>
    <col min="5" max="5" width="22.625" style="5" hidden="1" customWidth="1"/>
    <col min="6" max="6" width="8.125" style="5" hidden="1" customWidth="1"/>
    <col min="7" max="7" width="14.625" style="5" customWidth="1"/>
    <col min="8" max="8" width="9" style="5" bestFit="1" customWidth="1"/>
    <col min="9" max="9" width="3.5" style="5" hidden="1" customWidth="1"/>
    <col min="10" max="10" width="13.5" style="5" bestFit="1" customWidth="1"/>
    <col min="11" max="11" width="10.625" style="5" customWidth="1"/>
    <col min="12" max="12" width="25" style="5" customWidth="1"/>
    <col min="13" max="13" width="11.375" style="5" hidden="1" customWidth="1"/>
    <col min="14" max="14" width="10.125" style="5" customWidth="1"/>
    <col min="15" max="15" width="5.625" style="5" hidden="1" customWidth="1"/>
    <col min="16" max="16" width="6.375" style="5" customWidth="1"/>
    <col min="17" max="17" width="6.5" style="5" customWidth="1"/>
    <col min="18" max="18" width="6.25" style="5" customWidth="1"/>
    <col min="19" max="19" width="4.75" style="5" customWidth="1"/>
    <col min="20" max="20" width="9" style="3" bestFit="1" customWidth="1"/>
    <col min="21" max="21" width="7.75" style="5" bestFit="1" customWidth="1"/>
    <col min="22" max="22" width="4.75" style="5" customWidth="1"/>
    <col min="23" max="23" width="2.5" style="5" customWidth="1"/>
    <col min="24" max="16384" width="9" style="5"/>
  </cols>
  <sheetData>
    <row r="1" spans="1:23" ht="13.5">
      <c r="A1" s="4" t="s">
        <v>217</v>
      </c>
      <c r="B1" s="5"/>
    </row>
    <row r="2" spans="1:23">
      <c r="B2" s="5"/>
    </row>
    <row r="3" spans="1:23">
      <c r="A3" s="9" t="s">
        <v>123</v>
      </c>
      <c r="B3" s="5"/>
      <c r="O3" s="8"/>
    </row>
    <row r="4" spans="1:23" ht="18" customHeight="1">
      <c r="A4" s="402"/>
      <c r="B4" s="401" t="s">
        <v>178</v>
      </c>
      <c r="C4" s="401" t="s">
        <v>177</v>
      </c>
      <c r="D4" s="401" t="s">
        <v>135</v>
      </c>
      <c r="E4" s="14"/>
      <c r="F4" s="14"/>
      <c r="G4" s="403" t="s">
        <v>51</v>
      </c>
      <c r="H4" s="405" t="s">
        <v>50</v>
      </c>
      <c r="I4" s="406"/>
      <c r="J4" s="407"/>
      <c r="K4" s="405" t="s">
        <v>54</v>
      </c>
      <c r="L4" s="406"/>
      <c r="M4" s="406"/>
      <c r="N4" s="407"/>
      <c r="O4" s="408" t="s">
        <v>57</v>
      </c>
      <c r="P4" s="398" t="s">
        <v>134</v>
      </c>
      <c r="Q4" s="399"/>
      <c r="R4" s="399"/>
      <c r="S4" s="400"/>
      <c r="T4" s="401" t="s">
        <v>132</v>
      </c>
      <c r="U4" s="401"/>
    </row>
    <row r="5" spans="1:23" ht="42">
      <c r="A5" s="402"/>
      <c r="B5" s="402"/>
      <c r="C5" s="402"/>
      <c r="D5" s="402"/>
      <c r="E5" s="15" t="s">
        <v>66</v>
      </c>
      <c r="F5" s="15" t="s">
        <v>66</v>
      </c>
      <c r="G5" s="404"/>
      <c r="H5" s="13" t="s">
        <v>45</v>
      </c>
      <c r="I5" s="38" t="s">
        <v>185</v>
      </c>
      <c r="J5" s="39" t="s">
        <v>16</v>
      </c>
      <c r="K5" s="13" t="s">
        <v>52</v>
      </c>
      <c r="L5" s="13" t="s">
        <v>53</v>
      </c>
      <c r="M5" s="13" t="s">
        <v>58</v>
      </c>
      <c r="N5" s="26" t="s">
        <v>141</v>
      </c>
      <c r="O5" s="409"/>
      <c r="P5" s="24" t="s">
        <v>133</v>
      </c>
      <c r="Q5" s="24" t="s">
        <v>243</v>
      </c>
      <c r="R5" s="24" t="s">
        <v>138</v>
      </c>
      <c r="S5" s="24" t="s">
        <v>242</v>
      </c>
      <c r="T5" s="25" t="s">
        <v>137</v>
      </c>
      <c r="U5" s="25" t="s">
        <v>136</v>
      </c>
      <c r="W5" s="3"/>
    </row>
    <row r="6" spans="1:23">
      <c r="A6" s="48">
        <f>ROW()-5</f>
        <v>1</v>
      </c>
      <c r="B6" s="420"/>
      <c r="C6" s="27"/>
      <c r="D6" s="12"/>
      <c r="E6" s="37" t="str">
        <f t="shared" ref="E6:E10" si="0">B6&amp;C6&amp;D6</f>
        <v/>
      </c>
      <c r="F6" s="37" t="str">
        <f t="shared" ref="F6:F10" si="1">IF(E6="","",COUNTIF($E$6:$E$1385,E6))</f>
        <v/>
      </c>
      <c r="G6" s="36"/>
      <c r="H6" s="28"/>
      <c r="I6" s="28"/>
      <c r="J6" s="36"/>
      <c r="K6" s="40"/>
      <c r="L6" s="40"/>
      <c r="M6" s="29" t="str">
        <f t="shared" ref="M6:M10" si="2">K6&amp;L6</f>
        <v/>
      </c>
      <c r="N6" s="30"/>
      <c r="O6" s="17" t="str">
        <f>IFERROR(VLOOKUP(M6,計算用!$A$8:$B$15,2,FALSE),"")</f>
        <v/>
      </c>
      <c r="P6" s="41"/>
      <c r="Q6" s="41"/>
      <c r="R6" s="41"/>
      <c r="S6" s="16" t="str">
        <f t="shared" ref="S6:S10" si="3">IF(F6&gt;=2,"","可")</f>
        <v/>
      </c>
      <c r="T6" s="31"/>
      <c r="U6" s="59"/>
      <c r="W6" s="3"/>
    </row>
    <row r="7" spans="1:23">
      <c r="A7" s="48">
        <f t="shared" ref="A7:A70" si="4">ROW()-5</f>
        <v>2</v>
      </c>
      <c r="B7" s="420"/>
      <c r="C7" s="27"/>
      <c r="D7" s="12"/>
      <c r="E7" s="37" t="str">
        <f t="shared" si="0"/>
        <v/>
      </c>
      <c r="F7" s="37" t="str">
        <f t="shared" si="1"/>
        <v/>
      </c>
      <c r="G7" s="36"/>
      <c r="H7" s="28"/>
      <c r="I7" s="28"/>
      <c r="J7" s="36"/>
      <c r="K7" s="40"/>
      <c r="L7" s="40"/>
      <c r="M7" s="29" t="str">
        <f t="shared" si="2"/>
        <v/>
      </c>
      <c r="N7" s="30"/>
      <c r="O7" s="17" t="str">
        <f>IFERROR(VLOOKUP(M7,計算用!$A$8:$B$15,2,FALSE),"")</f>
        <v/>
      </c>
      <c r="P7" s="41"/>
      <c r="Q7" s="41"/>
      <c r="R7" s="41"/>
      <c r="S7" s="16" t="str">
        <f t="shared" si="3"/>
        <v/>
      </c>
      <c r="T7" s="31"/>
      <c r="U7" s="59"/>
    </row>
    <row r="8" spans="1:23">
      <c r="A8" s="48">
        <f t="shared" si="4"/>
        <v>3</v>
      </c>
      <c r="B8" s="420"/>
      <c r="C8" s="27"/>
      <c r="D8" s="12"/>
      <c r="E8" s="37" t="str">
        <f t="shared" si="0"/>
        <v/>
      </c>
      <c r="F8" s="37" t="str">
        <f t="shared" si="1"/>
        <v/>
      </c>
      <c r="G8" s="36"/>
      <c r="H8" s="28"/>
      <c r="I8" s="28"/>
      <c r="J8" s="36"/>
      <c r="K8" s="40"/>
      <c r="L8" s="40"/>
      <c r="M8" s="29" t="str">
        <f t="shared" si="2"/>
        <v/>
      </c>
      <c r="N8" s="30"/>
      <c r="O8" s="17" t="str">
        <f>IFERROR(VLOOKUP(M8,計算用!$A$8:$B$15,2,FALSE),"")</f>
        <v/>
      </c>
      <c r="P8" s="41"/>
      <c r="Q8" s="41"/>
      <c r="R8" s="41"/>
      <c r="S8" s="16" t="str">
        <f t="shared" si="3"/>
        <v/>
      </c>
      <c r="T8" s="31"/>
      <c r="U8" s="59"/>
      <c r="W8" s="3"/>
    </row>
    <row r="9" spans="1:23">
      <c r="A9" s="48">
        <f t="shared" si="4"/>
        <v>4</v>
      </c>
      <c r="B9" s="420"/>
      <c r="C9" s="27"/>
      <c r="D9" s="12"/>
      <c r="E9" s="37" t="str">
        <f t="shared" si="0"/>
        <v/>
      </c>
      <c r="F9" s="37" t="str">
        <f t="shared" si="1"/>
        <v/>
      </c>
      <c r="G9" s="36"/>
      <c r="H9" s="28"/>
      <c r="I9" s="28"/>
      <c r="J9" s="36"/>
      <c r="K9" s="40"/>
      <c r="L9" s="40"/>
      <c r="M9" s="29" t="str">
        <f t="shared" si="2"/>
        <v/>
      </c>
      <c r="N9" s="30"/>
      <c r="O9" s="17" t="str">
        <f>IFERROR(VLOOKUP(M9,計算用!$A$8:$B$15,2,FALSE),"")</f>
        <v/>
      </c>
      <c r="P9" s="41"/>
      <c r="Q9" s="41"/>
      <c r="R9" s="41"/>
      <c r="S9" s="16" t="str">
        <f t="shared" si="3"/>
        <v/>
      </c>
      <c r="T9" s="31"/>
      <c r="U9" s="59"/>
    </row>
    <row r="10" spans="1:23">
      <c r="A10" s="48">
        <f t="shared" si="4"/>
        <v>5</v>
      </c>
      <c r="B10" s="420"/>
      <c r="C10" s="27"/>
      <c r="D10" s="12"/>
      <c r="E10" s="37" t="str">
        <f t="shared" si="0"/>
        <v/>
      </c>
      <c r="F10" s="37" t="str">
        <f t="shared" si="1"/>
        <v/>
      </c>
      <c r="G10" s="36"/>
      <c r="H10" s="28"/>
      <c r="I10" s="28"/>
      <c r="J10" s="36"/>
      <c r="K10" s="40"/>
      <c r="L10" s="40"/>
      <c r="M10" s="29" t="str">
        <f t="shared" si="2"/>
        <v/>
      </c>
      <c r="N10" s="30"/>
      <c r="O10" s="17" t="str">
        <f>IFERROR(VLOOKUP(M10,計算用!$A$8:$B$15,2,FALSE),"")</f>
        <v/>
      </c>
      <c r="P10" s="41"/>
      <c r="Q10" s="41"/>
      <c r="R10" s="41"/>
      <c r="S10" s="16" t="str">
        <f t="shared" si="3"/>
        <v/>
      </c>
      <c r="T10" s="31"/>
      <c r="U10" s="59"/>
    </row>
    <row r="11" spans="1:23" ht="12" customHeight="1">
      <c r="A11" s="48">
        <f t="shared" si="4"/>
        <v>6</v>
      </c>
      <c r="B11" s="420"/>
      <c r="C11" s="27"/>
      <c r="D11" s="12"/>
      <c r="E11" s="37" t="str">
        <f t="shared" ref="E11:E70" si="5">B11&amp;C11&amp;D11</f>
        <v/>
      </c>
      <c r="F11" s="37" t="str">
        <f t="shared" ref="F11:F70" si="6">IF(E11="","",COUNTIF($E$6:$E$1385,E11))</f>
        <v/>
      </c>
      <c r="G11" s="36"/>
      <c r="H11" s="28"/>
      <c r="I11" s="28"/>
      <c r="J11" s="36"/>
      <c r="K11" s="40"/>
      <c r="L11" s="40"/>
      <c r="M11" s="29" t="str">
        <f t="shared" ref="M11:M70" si="7">K11&amp;L11</f>
        <v/>
      </c>
      <c r="N11" s="30"/>
      <c r="O11" s="17" t="str">
        <f>IFERROR(VLOOKUP(M11,計算用!$A$8:$B$15,2,FALSE),"")</f>
        <v/>
      </c>
      <c r="P11" s="41"/>
      <c r="Q11" s="41"/>
      <c r="R11" s="41"/>
      <c r="S11" s="16" t="str">
        <f t="shared" ref="S11:S37" si="8">IF(F11&gt;=2,"","可")</f>
        <v/>
      </c>
      <c r="T11" s="31"/>
      <c r="U11" s="59"/>
    </row>
    <row r="12" spans="1:23">
      <c r="A12" s="48">
        <f t="shared" si="4"/>
        <v>7</v>
      </c>
      <c r="B12" s="27"/>
      <c r="C12" s="27"/>
      <c r="D12" s="12"/>
      <c r="E12" s="37" t="str">
        <f t="shared" si="5"/>
        <v/>
      </c>
      <c r="F12" s="37" t="str">
        <f t="shared" si="6"/>
        <v/>
      </c>
      <c r="G12" s="36"/>
      <c r="H12" s="28"/>
      <c r="I12" s="28"/>
      <c r="J12" s="36"/>
      <c r="K12" s="40"/>
      <c r="L12" s="40"/>
      <c r="M12" s="29" t="str">
        <f t="shared" si="7"/>
        <v/>
      </c>
      <c r="N12" s="30"/>
      <c r="O12" s="17" t="str">
        <f>IFERROR(VLOOKUP(M12,計算用!$A$8:$B$15,2,FALSE),"")</f>
        <v/>
      </c>
      <c r="P12" s="41"/>
      <c r="Q12" s="41"/>
      <c r="R12" s="41"/>
      <c r="S12" s="16" t="str">
        <f t="shared" si="8"/>
        <v/>
      </c>
      <c r="T12" s="31"/>
      <c r="U12" s="59"/>
      <c r="W12" s="3"/>
    </row>
    <row r="13" spans="1:23">
      <c r="A13" s="48">
        <f t="shared" si="4"/>
        <v>8</v>
      </c>
      <c r="B13" s="27"/>
      <c r="C13" s="27"/>
      <c r="D13" s="12"/>
      <c r="E13" s="37" t="str">
        <f t="shared" si="5"/>
        <v/>
      </c>
      <c r="F13" s="37" t="str">
        <f t="shared" si="6"/>
        <v/>
      </c>
      <c r="G13" s="36"/>
      <c r="H13" s="28"/>
      <c r="I13" s="28"/>
      <c r="J13" s="36"/>
      <c r="K13" s="40"/>
      <c r="L13" s="40"/>
      <c r="M13" s="29" t="str">
        <f t="shared" si="7"/>
        <v/>
      </c>
      <c r="N13" s="30"/>
      <c r="O13" s="17" t="str">
        <f>IFERROR(VLOOKUP(M13,計算用!$A$8:$B$15,2,FALSE),"")</f>
        <v/>
      </c>
      <c r="P13" s="41"/>
      <c r="Q13" s="41"/>
      <c r="R13" s="41"/>
      <c r="S13" s="16" t="str">
        <f t="shared" si="8"/>
        <v/>
      </c>
      <c r="T13" s="31"/>
      <c r="U13" s="59"/>
    </row>
    <row r="14" spans="1:23">
      <c r="A14" s="48">
        <f t="shared" si="4"/>
        <v>9</v>
      </c>
      <c r="B14" s="27"/>
      <c r="C14" s="27"/>
      <c r="D14" s="12"/>
      <c r="E14" s="37" t="str">
        <f t="shared" si="5"/>
        <v/>
      </c>
      <c r="F14" s="37" t="str">
        <f t="shared" si="6"/>
        <v/>
      </c>
      <c r="G14" s="36"/>
      <c r="H14" s="28"/>
      <c r="I14" s="28"/>
      <c r="J14" s="36"/>
      <c r="K14" s="40"/>
      <c r="L14" s="40"/>
      <c r="M14" s="29" t="str">
        <f>K14&amp;L14</f>
        <v/>
      </c>
      <c r="N14" s="30"/>
      <c r="O14" s="17" t="str">
        <f>IFERROR(VLOOKUP(M14,計算用!$A$8:$B$15,2,FALSE),"")</f>
        <v/>
      </c>
      <c r="P14" s="41"/>
      <c r="Q14" s="41"/>
      <c r="R14" s="41"/>
      <c r="S14" s="16" t="str">
        <f t="shared" si="8"/>
        <v/>
      </c>
      <c r="T14" s="31"/>
      <c r="U14" s="59"/>
    </row>
    <row r="15" spans="1:23">
      <c r="A15" s="48">
        <f t="shared" si="4"/>
        <v>10</v>
      </c>
      <c r="B15" s="27"/>
      <c r="C15" s="27"/>
      <c r="D15" s="12"/>
      <c r="E15" s="37" t="str">
        <f t="shared" si="5"/>
        <v/>
      </c>
      <c r="F15" s="37" t="str">
        <f t="shared" si="6"/>
        <v/>
      </c>
      <c r="G15" s="36"/>
      <c r="H15" s="28"/>
      <c r="I15" s="28"/>
      <c r="J15" s="36"/>
      <c r="K15" s="40"/>
      <c r="L15" s="40"/>
      <c r="M15" s="29" t="str">
        <f t="shared" si="7"/>
        <v/>
      </c>
      <c r="N15" s="30"/>
      <c r="O15" s="17" t="str">
        <f>IFERROR(VLOOKUP(M15,計算用!$A$8:$B$15,2,FALSE),"")</f>
        <v/>
      </c>
      <c r="P15" s="41"/>
      <c r="Q15" s="41"/>
      <c r="R15" s="41"/>
      <c r="S15" s="16" t="str">
        <f t="shared" si="8"/>
        <v/>
      </c>
      <c r="T15" s="31"/>
      <c r="U15" s="59"/>
      <c r="W15" s="3"/>
    </row>
    <row r="16" spans="1:23">
      <c r="A16" s="48">
        <f t="shared" si="4"/>
        <v>11</v>
      </c>
      <c r="B16" s="27"/>
      <c r="C16" s="27"/>
      <c r="D16" s="12"/>
      <c r="E16" s="37" t="str">
        <f t="shared" si="5"/>
        <v/>
      </c>
      <c r="F16" s="37" t="str">
        <f t="shared" si="6"/>
        <v/>
      </c>
      <c r="G16" s="36"/>
      <c r="H16" s="28"/>
      <c r="I16" s="28"/>
      <c r="J16" s="36"/>
      <c r="K16" s="40"/>
      <c r="L16" s="40"/>
      <c r="M16" s="29" t="str">
        <f t="shared" si="7"/>
        <v/>
      </c>
      <c r="N16" s="30"/>
      <c r="O16" s="17" t="str">
        <f>IFERROR(VLOOKUP(M16,計算用!$A$8:$B$15,2,FALSE),"")</f>
        <v/>
      </c>
      <c r="P16" s="41"/>
      <c r="Q16" s="41"/>
      <c r="R16" s="41"/>
      <c r="S16" s="16" t="str">
        <f t="shared" si="8"/>
        <v/>
      </c>
      <c r="T16" s="31"/>
      <c r="U16" s="59"/>
    </row>
    <row r="17" spans="1:23">
      <c r="A17" s="48">
        <f t="shared" si="4"/>
        <v>12</v>
      </c>
      <c r="B17" s="27"/>
      <c r="C17" s="27"/>
      <c r="D17" s="12"/>
      <c r="E17" s="37" t="str">
        <f t="shared" si="5"/>
        <v/>
      </c>
      <c r="F17" s="37" t="str">
        <f t="shared" si="6"/>
        <v/>
      </c>
      <c r="G17" s="36"/>
      <c r="H17" s="28"/>
      <c r="I17" s="28"/>
      <c r="J17" s="36"/>
      <c r="K17" s="40"/>
      <c r="L17" s="40"/>
      <c r="M17" s="29" t="str">
        <f t="shared" si="7"/>
        <v/>
      </c>
      <c r="N17" s="30"/>
      <c r="O17" s="17" t="str">
        <f>IFERROR(VLOOKUP(M17,計算用!$A$8:$B$15,2,FALSE),"")</f>
        <v/>
      </c>
      <c r="P17" s="41"/>
      <c r="Q17" s="41"/>
      <c r="R17" s="41"/>
      <c r="S17" s="16" t="str">
        <f t="shared" si="8"/>
        <v/>
      </c>
      <c r="T17" s="31"/>
      <c r="U17" s="59"/>
    </row>
    <row r="18" spans="1:23">
      <c r="A18" s="48">
        <f t="shared" si="4"/>
        <v>13</v>
      </c>
      <c r="B18" s="27"/>
      <c r="C18" s="27"/>
      <c r="D18" s="12"/>
      <c r="E18" s="37" t="str">
        <f t="shared" si="5"/>
        <v/>
      </c>
      <c r="F18" s="37" t="str">
        <f t="shared" si="6"/>
        <v/>
      </c>
      <c r="G18" s="36"/>
      <c r="H18" s="28"/>
      <c r="I18" s="28"/>
      <c r="J18" s="36"/>
      <c r="K18" s="40"/>
      <c r="L18" s="40"/>
      <c r="M18" s="29" t="str">
        <f t="shared" si="7"/>
        <v/>
      </c>
      <c r="N18" s="30"/>
      <c r="O18" s="17" t="str">
        <f>IFERROR(VLOOKUP(M18,計算用!$A$8:$B$15,2,FALSE),"")</f>
        <v/>
      </c>
      <c r="P18" s="41"/>
      <c r="Q18" s="41"/>
      <c r="R18" s="41"/>
      <c r="S18" s="16" t="str">
        <f t="shared" si="8"/>
        <v/>
      </c>
      <c r="T18" s="31"/>
      <c r="U18" s="59"/>
    </row>
    <row r="19" spans="1:23">
      <c r="A19" s="48">
        <f t="shared" si="4"/>
        <v>14</v>
      </c>
      <c r="B19" s="27"/>
      <c r="C19" s="27"/>
      <c r="D19" s="12"/>
      <c r="E19" s="37" t="str">
        <f t="shared" si="5"/>
        <v/>
      </c>
      <c r="F19" s="37" t="str">
        <f t="shared" si="6"/>
        <v/>
      </c>
      <c r="G19" s="36"/>
      <c r="H19" s="28"/>
      <c r="I19" s="28"/>
      <c r="J19" s="36"/>
      <c r="K19" s="40"/>
      <c r="L19" s="40"/>
      <c r="M19" s="29" t="str">
        <f t="shared" si="7"/>
        <v/>
      </c>
      <c r="N19" s="30"/>
      <c r="O19" s="17" t="str">
        <f>IFERROR(VLOOKUP(M19,計算用!$A$8:$B$15,2,FALSE),"")</f>
        <v/>
      </c>
      <c r="P19" s="41"/>
      <c r="Q19" s="41"/>
      <c r="R19" s="41"/>
      <c r="S19" s="16" t="str">
        <f t="shared" si="8"/>
        <v/>
      </c>
      <c r="T19" s="31"/>
      <c r="U19" s="59"/>
    </row>
    <row r="20" spans="1:23">
      <c r="A20" s="48">
        <f t="shared" si="4"/>
        <v>15</v>
      </c>
      <c r="B20" s="27"/>
      <c r="C20" s="27"/>
      <c r="D20" s="12"/>
      <c r="E20" s="37" t="str">
        <f t="shared" si="5"/>
        <v/>
      </c>
      <c r="F20" s="37" t="str">
        <f t="shared" si="6"/>
        <v/>
      </c>
      <c r="G20" s="36"/>
      <c r="H20" s="28"/>
      <c r="I20" s="28"/>
      <c r="J20" s="36"/>
      <c r="K20" s="40"/>
      <c r="L20" s="40"/>
      <c r="M20" s="29" t="str">
        <f t="shared" si="7"/>
        <v/>
      </c>
      <c r="N20" s="30"/>
      <c r="O20" s="17" t="str">
        <f>IFERROR(VLOOKUP(M20,計算用!$A$8:$B$15,2,FALSE),"")</f>
        <v/>
      </c>
      <c r="P20" s="41"/>
      <c r="Q20" s="41"/>
      <c r="R20" s="41"/>
      <c r="S20" s="16" t="str">
        <f t="shared" si="8"/>
        <v/>
      </c>
      <c r="T20" s="31"/>
      <c r="U20" s="59"/>
    </row>
    <row r="21" spans="1:23">
      <c r="A21" s="48">
        <f t="shared" si="4"/>
        <v>16</v>
      </c>
      <c r="B21" s="27"/>
      <c r="C21" s="27"/>
      <c r="D21" s="12"/>
      <c r="E21" s="37" t="str">
        <f t="shared" si="5"/>
        <v/>
      </c>
      <c r="F21" s="37" t="str">
        <f t="shared" si="6"/>
        <v/>
      </c>
      <c r="G21" s="36"/>
      <c r="H21" s="28"/>
      <c r="I21" s="28"/>
      <c r="J21" s="36"/>
      <c r="K21" s="40"/>
      <c r="L21" s="40"/>
      <c r="M21" s="29" t="str">
        <f t="shared" si="7"/>
        <v/>
      </c>
      <c r="N21" s="30"/>
      <c r="O21" s="17" t="str">
        <f>IFERROR(VLOOKUP(M21,計算用!$A$8:$B$15,2,FALSE),"")</f>
        <v/>
      </c>
      <c r="P21" s="41"/>
      <c r="Q21" s="41"/>
      <c r="R21" s="41"/>
      <c r="S21" s="16" t="str">
        <f t="shared" si="8"/>
        <v/>
      </c>
      <c r="T21" s="31"/>
      <c r="U21" s="59"/>
    </row>
    <row r="22" spans="1:23">
      <c r="A22" s="48">
        <f t="shared" si="4"/>
        <v>17</v>
      </c>
      <c r="B22" s="27"/>
      <c r="C22" s="27"/>
      <c r="D22" s="12"/>
      <c r="E22" s="37" t="str">
        <f t="shared" si="5"/>
        <v/>
      </c>
      <c r="F22" s="37" t="str">
        <f t="shared" si="6"/>
        <v/>
      </c>
      <c r="G22" s="36"/>
      <c r="H22" s="28"/>
      <c r="I22" s="28"/>
      <c r="J22" s="36"/>
      <c r="K22" s="40"/>
      <c r="L22" s="40"/>
      <c r="M22" s="29" t="str">
        <f t="shared" si="7"/>
        <v/>
      </c>
      <c r="N22" s="30"/>
      <c r="O22" s="17" t="str">
        <f>IFERROR(VLOOKUP(M22,計算用!$A$8:$B$15,2,FALSE),"")</f>
        <v/>
      </c>
      <c r="P22" s="41"/>
      <c r="Q22" s="41"/>
      <c r="R22" s="41"/>
      <c r="S22" s="16" t="str">
        <f t="shared" si="8"/>
        <v/>
      </c>
      <c r="T22" s="31"/>
      <c r="U22" s="59"/>
    </row>
    <row r="23" spans="1:23">
      <c r="A23" s="48">
        <f t="shared" si="4"/>
        <v>18</v>
      </c>
      <c r="B23" s="27"/>
      <c r="C23" s="27"/>
      <c r="D23" s="12"/>
      <c r="E23" s="37" t="str">
        <f t="shared" si="5"/>
        <v/>
      </c>
      <c r="F23" s="37" t="str">
        <f t="shared" si="6"/>
        <v/>
      </c>
      <c r="G23" s="36"/>
      <c r="H23" s="28"/>
      <c r="I23" s="28"/>
      <c r="J23" s="36"/>
      <c r="K23" s="40"/>
      <c r="L23" s="40"/>
      <c r="M23" s="29" t="str">
        <f t="shared" si="7"/>
        <v/>
      </c>
      <c r="N23" s="30"/>
      <c r="O23" s="17" t="str">
        <f>IFERROR(VLOOKUP(M23,計算用!$A$8:$B$15,2,FALSE),"")</f>
        <v/>
      </c>
      <c r="P23" s="41"/>
      <c r="Q23" s="41"/>
      <c r="R23" s="41"/>
      <c r="S23" s="16" t="str">
        <f t="shared" si="8"/>
        <v/>
      </c>
      <c r="T23" s="31"/>
      <c r="U23" s="59"/>
    </row>
    <row r="24" spans="1:23">
      <c r="A24" s="48">
        <f t="shared" si="4"/>
        <v>19</v>
      </c>
      <c r="B24" s="27"/>
      <c r="C24" s="27"/>
      <c r="D24" s="12"/>
      <c r="E24" s="37" t="str">
        <f t="shared" si="5"/>
        <v/>
      </c>
      <c r="F24" s="37" t="str">
        <f t="shared" si="6"/>
        <v/>
      </c>
      <c r="G24" s="36"/>
      <c r="H24" s="28"/>
      <c r="I24" s="28"/>
      <c r="J24" s="36"/>
      <c r="K24" s="40"/>
      <c r="L24" s="40"/>
      <c r="M24" s="29" t="str">
        <f t="shared" si="7"/>
        <v/>
      </c>
      <c r="N24" s="30"/>
      <c r="O24" s="17" t="str">
        <f>IFERROR(VLOOKUP(M24,計算用!$A$8:$B$15,2,FALSE),"")</f>
        <v/>
      </c>
      <c r="P24" s="41"/>
      <c r="Q24" s="41"/>
      <c r="R24" s="41"/>
      <c r="S24" s="16" t="str">
        <f t="shared" si="8"/>
        <v/>
      </c>
      <c r="T24" s="31"/>
      <c r="U24" s="59"/>
    </row>
    <row r="25" spans="1:23">
      <c r="A25" s="48">
        <f t="shared" si="4"/>
        <v>20</v>
      </c>
      <c r="B25" s="27"/>
      <c r="C25" s="27"/>
      <c r="D25" s="12"/>
      <c r="E25" s="37" t="str">
        <f t="shared" si="5"/>
        <v/>
      </c>
      <c r="F25" s="37" t="str">
        <f t="shared" si="6"/>
        <v/>
      </c>
      <c r="G25" s="36"/>
      <c r="H25" s="28"/>
      <c r="I25" s="28"/>
      <c r="J25" s="36"/>
      <c r="K25" s="40"/>
      <c r="L25" s="40"/>
      <c r="M25" s="29" t="str">
        <f t="shared" si="7"/>
        <v/>
      </c>
      <c r="N25" s="30"/>
      <c r="O25" s="17" t="str">
        <f>IFERROR(VLOOKUP(M25,計算用!$A$8:$B$15,2,FALSE),"")</f>
        <v/>
      </c>
      <c r="P25" s="41"/>
      <c r="Q25" s="41"/>
      <c r="R25" s="41"/>
      <c r="S25" s="16" t="str">
        <f t="shared" si="8"/>
        <v/>
      </c>
      <c r="T25" s="31"/>
      <c r="U25" s="59"/>
    </row>
    <row r="26" spans="1:23">
      <c r="A26" s="48">
        <f t="shared" si="4"/>
        <v>21</v>
      </c>
      <c r="B26" s="27"/>
      <c r="C26" s="27"/>
      <c r="D26" s="12"/>
      <c r="E26" s="37" t="str">
        <f t="shared" si="5"/>
        <v/>
      </c>
      <c r="F26" s="37" t="str">
        <f t="shared" si="6"/>
        <v/>
      </c>
      <c r="G26" s="36"/>
      <c r="H26" s="28"/>
      <c r="I26" s="28"/>
      <c r="J26" s="36"/>
      <c r="K26" s="40"/>
      <c r="L26" s="40"/>
      <c r="M26" s="29" t="str">
        <f t="shared" si="7"/>
        <v/>
      </c>
      <c r="N26" s="30"/>
      <c r="O26" s="17" t="str">
        <f>IFERROR(VLOOKUP(M26,計算用!$A$8:$B$15,2,FALSE),"")</f>
        <v/>
      </c>
      <c r="P26" s="41"/>
      <c r="Q26" s="41"/>
      <c r="R26" s="41"/>
      <c r="S26" s="16" t="str">
        <f t="shared" si="8"/>
        <v/>
      </c>
      <c r="T26" s="31"/>
      <c r="U26" s="59"/>
    </row>
    <row r="27" spans="1:23">
      <c r="A27" s="48">
        <f t="shared" si="4"/>
        <v>22</v>
      </c>
      <c r="B27" s="27"/>
      <c r="C27" s="27"/>
      <c r="D27" s="12"/>
      <c r="E27" s="37" t="str">
        <f t="shared" si="5"/>
        <v/>
      </c>
      <c r="F27" s="37" t="str">
        <f t="shared" si="6"/>
        <v/>
      </c>
      <c r="G27" s="36"/>
      <c r="H27" s="28"/>
      <c r="I27" s="28"/>
      <c r="J27" s="36"/>
      <c r="K27" s="40"/>
      <c r="L27" s="40"/>
      <c r="M27" s="29" t="str">
        <f t="shared" si="7"/>
        <v/>
      </c>
      <c r="N27" s="30"/>
      <c r="O27" s="17" t="str">
        <f>IFERROR(VLOOKUP(M27,計算用!$A$8:$B$15,2,FALSE),"")</f>
        <v/>
      </c>
      <c r="P27" s="41"/>
      <c r="Q27" s="41"/>
      <c r="R27" s="41"/>
      <c r="S27" s="16" t="str">
        <f t="shared" si="8"/>
        <v/>
      </c>
      <c r="T27" s="31"/>
      <c r="U27" s="59"/>
    </row>
    <row r="28" spans="1:23">
      <c r="A28" s="48">
        <f t="shared" si="4"/>
        <v>23</v>
      </c>
      <c r="B28" s="27"/>
      <c r="C28" s="27"/>
      <c r="D28" s="12"/>
      <c r="E28" s="37" t="str">
        <f t="shared" si="5"/>
        <v/>
      </c>
      <c r="F28" s="37" t="str">
        <f t="shared" si="6"/>
        <v/>
      </c>
      <c r="G28" s="36"/>
      <c r="H28" s="28"/>
      <c r="I28" s="28"/>
      <c r="J28" s="36"/>
      <c r="K28" s="40"/>
      <c r="L28" s="40"/>
      <c r="M28" s="29" t="str">
        <f t="shared" si="7"/>
        <v/>
      </c>
      <c r="N28" s="30"/>
      <c r="O28" s="17" t="str">
        <f>IFERROR(VLOOKUP(M28,計算用!$A$8:$B$15,2,FALSE),"")</f>
        <v/>
      </c>
      <c r="P28" s="41"/>
      <c r="Q28" s="41"/>
      <c r="R28" s="41"/>
      <c r="S28" s="16" t="str">
        <f t="shared" si="8"/>
        <v/>
      </c>
      <c r="T28" s="31"/>
      <c r="U28" s="59"/>
    </row>
    <row r="29" spans="1:23">
      <c r="A29" s="48">
        <f t="shared" si="4"/>
        <v>24</v>
      </c>
      <c r="B29" s="27"/>
      <c r="C29" s="27"/>
      <c r="D29" s="12"/>
      <c r="E29" s="37" t="str">
        <f t="shared" si="5"/>
        <v/>
      </c>
      <c r="F29" s="37" t="str">
        <f t="shared" si="6"/>
        <v/>
      </c>
      <c r="G29" s="36"/>
      <c r="H29" s="28"/>
      <c r="I29" s="28"/>
      <c r="J29" s="36"/>
      <c r="K29" s="40"/>
      <c r="L29" s="40"/>
      <c r="M29" s="29" t="str">
        <f t="shared" si="7"/>
        <v/>
      </c>
      <c r="N29" s="30"/>
      <c r="O29" s="17" t="str">
        <f>IFERROR(VLOOKUP(M29,計算用!$A$8:$B$15,2,FALSE),"")</f>
        <v/>
      </c>
      <c r="P29" s="41"/>
      <c r="Q29" s="41"/>
      <c r="R29" s="41"/>
      <c r="S29" s="16" t="str">
        <f t="shared" si="8"/>
        <v/>
      </c>
      <c r="T29" s="31"/>
      <c r="U29" s="59"/>
    </row>
    <row r="30" spans="1:23">
      <c r="A30" s="48">
        <f t="shared" si="4"/>
        <v>25</v>
      </c>
      <c r="B30" s="27"/>
      <c r="C30" s="27"/>
      <c r="D30" s="12"/>
      <c r="E30" s="37" t="str">
        <f t="shared" si="5"/>
        <v/>
      </c>
      <c r="F30" s="37" t="str">
        <f t="shared" si="6"/>
        <v/>
      </c>
      <c r="G30" s="36"/>
      <c r="H30" s="28"/>
      <c r="I30" s="28"/>
      <c r="J30" s="36"/>
      <c r="K30" s="40"/>
      <c r="L30" s="40"/>
      <c r="M30" s="29" t="str">
        <f t="shared" si="7"/>
        <v/>
      </c>
      <c r="N30" s="30"/>
      <c r="O30" s="17" t="str">
        <f>IFERROR(VLOOKUP(M30,計算用!$A$8:$B$15,2,FALSE),"")</f>
        <v/>
      </c>
      <c r="P30" s="41"/>
      <c r="Q30" s="41"/>
      <c r="R30" s="41"/>
      <c r="S30" s="16" t="str">
        <f t="shared" si="8"/>
        <v/>
      </c>
      <c r="T30" s="31"/>
      <c r="U30" s="59"/>
    </row>
    <row r="31" spans="1:23">
      <c r="A31" s="48">
        <f t="shared" si="4"/>
        <v>26</v>
      </c>
      <c r="B31" s="27"/>
      <c r="C31" s="27"/>
      <c r="D31" s="12"/>
      <c r="E31" s="37" t="str">
        <f t="shared" si="5"/>
        <v/>
      </c>
      <c r="F31" s="37" t="str">
        <f t="shared" si="6"/>
        <v/>
      </c>
      <c r="G31" s="36"/>
      <c r="H31" s="28"/>
      <c r="I31" s="28"/>
      <c r="J31" s="36"/>
      <c r="K31" s="40"/>
      <c r="L31" s="40"/>
      <c r="M31" s="29" t="str">
        <f t="shared" si="7"/>
        <v/>
      </c>
      <c r="N31" s="30"/>
      <c r="O31" s="17" t="str">
        <f>IFERROR(VLOOKUP(M31,計算用!$A$8:$B$15,2,FALSE),"")</f>
        <v/>
      </c>
      <c r="P31" s="41"/>
      <c r="Q31" s="41"/>
      <c r="R31" s="41"/>
      <c r="S31" s="16" t="str">
        <f t="shared" si="8"/>
        <v/>
      </c>
      <c r="T31" s="31"/>
      <c r="U31" s="59"/>
    </row>
    <row r="32" spans="1:23">
      <c r="A32" s="48">
        <f t="shared" si="4"/>
        <v>27</v>
      </c>
      <c r="B32" s="27"/>
      <c r="C32" s="27"/>
      <c r="D32" s="12"/>
      <c r="E32" s="37" t="str">
        <f t="shared" si="5"/>
        <v/>
      </c>
      <c r="F32" s="37" t="str">
        <f t="shared" si="6"/>
        <v/>
      </c>
      <c r="G32" s="36"/>
      <c r="H32" s="28"/>
      <c r="I32" s="28"/>
      <c r="J32" s="36"/>
      <c r="K32" s="40"/>
      <c r="L32" s="40"/>
      <c r="M32" s="29" t="str">
        <f t="shared" si="7"/>
        <v/>
      </c>
      <c r="N32" s="30"/>
      <c r="O32" s="17" t="str">
        <f>IFERROR(VLOOKUP(M32,計算用!$A$8:$B$15,2,FALSE),"")</f>
        <v/>
      </c>
      <c r="P32" s="41"/>
      <c r="Q32" s="41"/>
      <c r="R32" s="41"/>
      <c r="S32" s="16" t="str">
        <f t="shared" si="8"/>
        <v/>
      </c>
      <c r="T32" s="31"/>
      <c r="U32" s="59"/>
      <c r="W32" s="3"/>
    </row>
    <row r="33" spans="1:21">
      <c r="A33" s="48">
        <f t="shared" si="4"/>
        <v>28</v>
      </c>
      <c r="B33" s="27"/>
      <c r="C33" s="27"/>
      <c r="D33" s="12"/>
      <c r="E33" s="37" t="str">
        <f t="shared" si="5"/>
        <v/>
      </c>
      <c r="F33" s="37" t="str">
        <f t="shared" si="6"/>
        <v/>
      </c>
      <c r="G33" s="36"/>
      <c r="H33" s="28"/>
      <c r="I33" s="28"/>
      <c r="J33" s="36"/>
      <c r="K33" s="40"/>
      <c r="L33" s="40"/>
      <c r="M33" s="29" t="str">
        <f t="shared" si="7"/>
        <v/>
      </c>
      <c r="N33" s="30"/>
      <c r="O33" s="17" t="str">
        <f>IFERROR(VLOOKUP(M33,計算用!$A$8:$B$15,2,FALSE),"")</f>
        <v/>
      </c>
      <c r="P33" s="41"/>
      <c r="Q33" s="41"/>
      <c r="R33" s="41"/>
      <c r="S33" s="16" t="str">
        <f t="shared" si="8"/>
        <v/>
      </c>
      <c r="T33" s="31"/>
      <c r="U33" s="59"/>
    </row>
    <row r="34" spans="1:21">
      <c r="A34" s="48">
        <f t="shared" si="4"/>
        <v>29</v>
      </c>
      <c r="B34" s="27"/>
      <c r="C34" s="27"/>
      <c r="D34" s="12"/>
      <c r="E34" s="37" t="str">
        <f t="shared" si="5"/>
        <v/>
      </c>
      <c r="F34" s="37" t="str">
        <f t="shared" si="6"/>
        <v/>
      </c>
      <c r="G34" s="36"/>
      <c r="H34" s="28"/>
      <c r="I34" s="28"/>
      <c r="J34" s="36"/>
      <c r="K34" s="40"/>
      <c r="L34" s="40"/>
      <c r="M34" s="29" t="str">
        <f t="shared" si="7"/>
        <v/>
      </c>
      <c r="N34" s="30"/>
      <c r="O34" s="17" t="str">
        <f>IFERROR(VLOOKUP(M34,計算用!$A$8:$B$15,2,FALSE),"")</f>
        <v/>
      </c>
      <c r="P34" s="41"/>
      <c r="Q34" s="41"/>
      <c r="R34" s="41"/>
      <c r="S34" s="16" t="str">
        <f t="shared" si="8"/>
        <v/>
      </c>
      <c r="T34" s="31"/>
      <c r="U34" s="59"/>
    </row>
    <row r="35" spans="1:21">
      <c r="A35" s="48">
        <f t="shared" si="4"/>
        <v>30</v>
      </c>
      <c r="B35" s="27"/>
      <c r="C35" s="27"/>
      <c r="D35" s="12"/>
      <c r="E35" s="37" t="str">
        <f t="shared" si="5"/>
        <v/>
      </c>
      <c r="F35" s="37" t="str">
        <f t="shared" si="6"/>
        <v/>
      </c>
      <c r="G35" s="36"/>
      <c r="H35" s="28"/>
      <c r="I35" s="28"/>
      <c r="J35" s="36"/>
      <c r="K35" s="40"/>
      <c r="L35" s="40"/>
      <c r="M35" s="29" t="str">
        <f t="shared" si="7"/>
        <v/>
      </c>
      <c r="N35" s="30"/>
      <c r="O35" s="17" t="str">
        <f>IFERROR(VLOOKUP(M35,計算用!$A$8:$B$15,2,FALSE),"")</f>
        <v/>
      </c>
      <c r="P35" s="41"/>
      <c r="Q35" s="41"/>
      <c r="R35" s="41"/>
      <c r="S35" s="16" t="str">
        <f t="shared" si="8"/>
        <v/>
      </c>
      <c r="T35" s="31"/>
      <c r="U35" s="59"/>
    </row>
    <row r="36" spans="1:21">
      <c r="A36" s="48">
        <f t="shared" si="4"/>
        <v>31</v>
      </c>
      <c r="B36" s="27"/>
      <c r="C36" s="27"/>
      <c r="D36" s="12"/>
      <c r="E36" s="37" t="str">
        <f t="shared" si="5"/>
        <v/>
      </c>
      <c r="F36" s="37" t="str">
        <f t="shared" si="6"/>
        <v/>
      </c>
      <c r="G36" s="36"/>
      <c r="H36" s="28"/>
      <c r="I36" s="28"/>
      <c r="J36" s="36"/>
      <c r="K36" s="40"/>
      <c r="L36" s="40"/>
      <c r="M36" s="29" t="str">
        <f t="shared" si="7"/>
        <v/>
      </c>
      <c r="N36" s="30"/>
      <c r="O36" s="17" t="str">
        <f>IFERROR(VLOOKUP(M36,計算用!$A$8:$B$15,2,FALSE),"")</f>
        <v/>
      </c>
      <c r="P36" s="41"/>
      <c r="Q36" s="41"/>
      <c r="R36" s="41"/>
      <c r="S36" s="16" t="str">
        <f t="shared" si="8"/>
        <v/>
      </c>
      <c r="T36" s="31"/>
      <c r="U36" s="59"/>
    </row>
    <row r="37" spans="1:21">
      <c r="A37" s="48">
        <f t="shared" si="4"/>
        <v>32</v>
      </c>
      <c r="B37" s="27"/>
      <c r="C37" s="27"/>
      <c r="D37" s="12"/>
      <c r="E37" s="37" t="str">
        <f t="shared" si="5"/>
        <v/>
      </c>
      <c r="F37" s="37" t="str">
        <f t="shared" si="6"/>
        <v/>
      </c>
      <c r="G37" s="36"/>
      <c r="H37" s="28"/>
      <c r="I37" s="28"/>
      <c r="J37" s="36"/>
      <c r="K37" s="40"/>
      <c r="L37" s="40"/>
      <c r="M37" s="29" t="str">
        <f t="shared" si="7"/>
        <v/>
      </c>
      <c r="N37" s="30"/>
      <c r="O37" s="17" t="str">
        <f>IFERROR(VLOOKUP(M37,計算用!$A$8:$B$15,2,FALSE),"")</f>
        <v/>
      </c>
      <c r="P37" s="41"/>
      <c r="Q37" s="41"/>
      <c r="R37" s="41"/>
      <c r="S37" s="16" t="str">
        <f t="shared" si="8"/>
        <v/>
      </c>
      <c r="T37" s="31"/>
      <c r="U37" s="59"/>
    </row>
    <row r="38" spans="1:21">
      <c r="A38" s="48">
        <f t="shared" si="4"/>
        <v>33</v>
      </c>
      <c r="B38" s="27"/>
      <c r="C38" s="27"/>
      <c r="D38" s="12"/>
      <c r="E38" s="37" t="str">
        <f t="shared" si="5"/>
        <v/>
      </c>
      <c r="F38" s="37" t="str">
        <f t="shared" si="6"/>
        <v/>
      </c>
      <c r="G38" s="36"/>
      <c r="H38" s="28"/>
      <c r="I38" s="28"/>
      <c r="J38" s="36"/>
      <c r="K38" s="40"/>
      <c r="L38" s="40"/>
      <c r="M38" s="29" t="str">
        <f t="shared" si="7"/>
        <v/>
      </c>
      <c r="N38" s="30"/>
      <c r="O38" s="17" t="str">
        <f>IFERROR(VLOOKUP(M38,計算用!$A$8:$B$15,2,FALSE),"")</f>
        <v/>
      </c>
      <c r="P38" s="41"/>
      <c r="Q38" s="41"/>
      <c r="R38" s="41"/>
      <c r="S38" s="16" t="str">
        <f t="shared" ref="S38:S69" si="9">IF(F38&gt;=2,"","可")</f>
        <v/>
      </c>
      <c r="T38" s="31"/>
      <c r="U38" s="59"/>
    </row>
    <row r="39" spans="1:21">
      <c r="A39" s="48">
        <f t="shared" si="4"/>
        <v>34</v>
      </c>
      <c r="B39" s="27"/>
      <c r="C39" s="27"/>
      <c r="D39" s="12"/>
      <c r="E39" s="37" t="str">
        <f t="shared" si="5"/>
        <v/>
      </c>
      <c r="F39" s="37" t="str">
        <f t="shared" si="6"/>
        <v/>
      </c>
      <c r="G39" s="36"/>
      <c r="H39" s="28"/>
      <c r="I39" s="28"/>
      <c r="J39" s="36"/>
      <c r="K39" s="40"/>
      <c r="L39" s="40"/>
      <c r="M39" s="29" t="str">
        <f t="shared" si="7"/>
        <v/>
      </c>
      <c r="N39" s="30"/>
      <c r="O39" s="17" t="str">
        <f>IFERROR(VLOOKUP(M39,計算用!$A$8:$B$15,2,FALSE),"")</f>
        <v/>
      </c>
      <c r="P39" s="41"/>
      <c r="Q39" s="41"/>
      <c r="R39" s="41"/>
      <c r="S39" s="16" t="str">
        <f t="shared" si="9"/>
        <v/>
      </c>
      <c r="T39" s="31"/>
      <c r="U39" s="59"/>
    </row>
    <row r="40" spans="1:21">
      <c r="A40" s="48">
        <f t="shared" si="4"/>
        <v>35</v>
      </c>
      <c r="B40" s="27"/>
      <c r="C40" s="27"/>
      <c r="D40" s="12"/>
      <c r="E40" s="37" t="str">
        <f t="shared" si="5"/>
        <v/>
      </c>
      <c r="F40" s="37" t="str">
        <f t="shared" si="6"/>
        <v/>
      </c>
      <c r="G40" s="36"/>
      <c r="H40" s="28"/>
      <c r="I40" s="28"/>
      <c r="J40" s="36"/>
      <c r="K40" s="40"/>
      <c r="L40" s="40"/>
      <c r="M40" s="29" t="str">
        <f t="shared" si="7"/>
        <v/>
      </c>
      <c r="N40" s="30"/>
      <c r="O40" s="17" t="str">
        <f>IFERROR(VLOOKUP(M40,計算用!$A$8:$B$15,2,FALSE),"")</f>
        <v/>
      </c>
      <c r="P40" s="41"/>
      <c r="Q40" s="41"/>
      <c r="R40" s="41"/>
      <c r="S40" s="16" t="str">
        <f t="shared" si="9"/>
        <v/>
      </c>
      <c r="T40" s="31"/>
      <c r="U40" s="59"/>
    </row>
    <row r="41" spans="1:21">
      <c r="A41" s="48">
        <f t="shared" si="4"/>
        <v>36</v>
      </c>
      <c r="B41" s="27"/>
      <c r="C41" s="27"/>
      <c r="D41" s="12"/>
      <c r="E41" s="37" t="str">
        <f t="shared" si="5"/>
        <v/>
      </c>
      <c r="F41" s="37" t="str">
        <f t="shared" si="6"/>
        <v/>
      </c>
      <c r="G41" s="36"/>
      <c r="H41" s="28"/>
      <c r="I41" s="28"/>
      <c r="J41" s="36"/>
      <c r="K41" s="40"/>
      <c r="L41" s="40"/>
      <c r="M41" s="29" t="str">
        <f t="shared" si="7"/>
        <v/>
      </c>
      <c r="N41" s="30"/>
      <c r="O41" s="17" t="str">
        <f>IFERROR(VLOOKUP(M41,計算用!$A$8:$B$15,2,FALSE),"")</f>
        <v/>
      </c>
      <c r="P41" s="41"/>
      <c r="Q41" s="41"/>
      <c r="R41" s="41"/>
      <c r="S41" s="16" t="str">
        <f t="shared" si="9"/>
        <v/>
      </c>
      <c r="T41" s="31"/>
      <c r="U41" s="59"/>
    </row>
    <row r="42" spans="1:21">
      <c r="A42" s="48">
        <f t="shared" si="4"/>
        <v>37</v>
      </c>
      <c r="B42" s="27"/>
      <c r="C42" s="27"/>
      <c r="D42" s="12"/>
      <c r="E42" s="37" t="str">
        <f t="shared" si="5"/>
        <v/>
      </c>
      <c r="F42" s="37" t="str">
        <f t="shared" si="6"/>
        <v/>
      </c>
      <c r="G42" s="36"/>
      <c r="H42" s="28"/>
      <c r="I42" s="28"/>
      <c r="J42" s="36"/>
      <c r="K42" s="40"/>
      <c r="L42" s="40"/>
      <c r="M42" s="29" t="str">
        <f t="shared" si="7"/>
        <v/>
      </c>
      <c r="N42" s="30"/>
      <c r="O42" s="17" t="str">
        <f>IFERROR(VLOOKUP(M42,計算用!$A$8:$B$15,2,FALSE),"")</f>
        <v/>
      </c>
      <c r="P42" s="41"/>
      <c r="Q42" s="41"/>
      <c r="R42" s="41"/>
      <c r="S42" s="16" t="str">
        <f t="shared" si="9"/>
        <v/>
      </c>
      <c r="T42" s="31"/>
      <c r="U42" s="59"/>
    </row>
    <row r="43" spans="1:21">
      <c r="A43" s="48">
        <f t="shared" si="4"/>
        <v>38</v>
      </c>
      <c r="B43" s="27"/>
      <c r="C43" s="27"/>
      <c r="D43" s="12"/>
      <c r="E43" s="37" t="str">
        <f t="shared" si="5"/>
        <v/>
      </c>
      <c r="F43" s="37" t="str">
        <f t="shared" si="6"/>
        <v/>
      </c>
      <c r="G43" s="36"/>
      <c r="H43" s="28"/>
      <c r="I43" s="28"/>
      <c r="J43" s="36"/>
      <c r="K43" s="40"/>
      <c r="L43" s="40"/>
      <c r="M43" s="29" t="str">
        <f t="shared" si="7"/>
        <v/>
      </c>
      <c r="N43" s="30"/>
      <c r="O43" s="17" t="str">
        <f>IFERROR(VLOOKUP(M43,計算用!$A$8:$B$15,2,FALSE),"")</f>
        <v/>
      </c>
      <c r="P43" s="41"/>
      <c r="Q43" s="41"/>
      <c r="R43" s="41"/>
      <c r="S43" s="16" t="str">
        <f t="shared" si="9"/>
        <v/>
      </c>
      <c r="T43" s="31"/>
      <c r="U43" s="59"/>
    </row>
    <row r="44" spans="1:21">
      <c r="A44" s="48">
        <f t="shared" si="4"/>
        <v>39</v>
      </c>
      <c r="B44" s="27"/>
      <c r="C44" s="27"/>
      <c r="D44" s="12"/>
      <c r="E44" s="37" t="str">
        <f t="shared" si="5"/>
        <v/>
      </c>
      <c r="F44" s="37" t="str">
        <f t="shared" si="6"/>
        <v/>
      </c>
      <c r="G44" s="36"/>
      <c r="H44" s="28"/>
      <c r="I44" s="28"/>
      <c r="J44" s="36"/>
      <c r="K44" s="40"/>
      <c r="L44" s="40"/>
      <c r="M44" s="29" t="str">
        <f t="shared" si="7"/>
        <v/>
      </c>
      <c r="N44" s="30"/>
      <c r="O44" s="17" t="str">
        <f>IFERROR(VLOOKUP(M44,計算用!$A$8:$B$15,2,FALSE),"")</f>
        <v/>
      </c>
      <c r="P44" s="41"/>
      <c r="Q44" s="41"/>
      <c r="R44" s="41"/>
      <c r="S44" s="16" t="str">
        <f t="shared" si="9"/>
        <v/>
      </c>
      <c r="T44" s="31"/>
      <c r="U44" s="59"/>
    </row>
    <row r="45" spans="1:21">
      <c r="A45" s="48">
        <f t="shared" si="4"/>
        <v>40</v>
      </c>
      <c r="B45" s="27"/>
      <c r="C45" s="27"/>
      <c r="D45" s="12"/>
      <c r="E45" s="37" t="str">
        <f t="shared" si="5"/>
        <v/>
      </c>
      <c r="F45" s="37" t="str">
        <f t="shared" si="6"/>
        <v/>
      </c>
      <c r="G45" s="36"/>
      <c r="H45" s="28"/>
      <c r="I45" s="28"/>
      <c r="J45" s="36"/>
      <c r="K45" s="40"/>
      <c r="L45" s="40"/>
      <c r="M45" s="29" t="str">
        <f t="shared" si="7"/>
        <v/>
      </c>
      <c r="N45" s="30"/>
      <c r="O45" s="17" t="str">
        <f>IFERROR(VLOOKUP(M45,計算用!$A$8:$B$15,2,FALSE),"")</f>
        <v/>
      </c>
      <c r="P45" s="41"/>
      <c r="Q45" s="41"/>
      <c r="R45" s="41"/>
      <c r="S45" s="16" t="str">
        <f t="shared" si="9"/>
        <v/>
      </c>
      <c r="T45" s="31"/>
      <c r="U45" s="59"/>
    </row>
    <row r="46" spans="1:21">
      <c r="A46" s="48">
        <f t="shared" si="4"/>
        <v>41</v>
      </c>
      <c r="B46" s="27"/>
      <c r="C46" s="27"/>
      <c r="D46" s="12"/>
      <c r="E46" s="37" t="str">
        <f t="shared" si="5"/>
        <v/>
      </c>
      <c r="F46" s="37" t="str">
        <f t="shared" si="6"/>
        <v/>
      </c>
      <c r="G46" s="36"/>
      <c r="H46" s="28"/>
      <c r="I46" s="28"/>
      <c r="J46" s="36"/>
      <c r="K46" s="40"/>
      <c r="L46" s="40"/>
      <c r="M46" s="29" t="str">
        <f t="shared" si="7"/>
        <v/>
      </c>
      <c r="N46" s="30"/>
      <c r="O46" s="17" t="str">
        <f>IFERROR(VLOOKUP(M46,計算用!$A$8:$B$15,2,FALSE),"")</f>
        <v/>
      </c>
      <c r="P46" s="41"/>
      <c r="Q46" s="41"/>
      <c r="R46" s="41"/>
      <c r="S46" s="16" t="str">
        <f t="shared" si="9"/>
        <v/>
      </c>
      <c r="T46" s="31"/>
      <c r="U46" s="59"/>
    </row>
    <row r="47" spans="1:21">
      <c r="A47" s="48">
        <f t="shared" si="4"/>
        <v>42</v>
      </c>
      <c r="B47" s="27"/>
      <c r="C47" s="27"/>
      <c r="D47" s="12"/>
      <c r="E47" s="37" t="str">
        <f t="shared" si="5"/>
        <v/>
      </c>
      <c r="F47" s="37" t="str">
        <f t="shared" si="6"/>
        <v/>
      </c>
      <c r="G47" s="36"/>
      <c r="H47" s="28"/>
      <c r="I47" s="28"/>
      <c r="J47" s="36"/>
      <c r="K47" s="40"/>
      <c r="L47" s="40"/>
      <c r="M47" s="29" t="str">
        <f t="shared" si="7"/>
        <v/>
      </c>
      <c r="N47" s="30"/>
      <c r="O47" s="17" t="str">
        <f>IFERROR(VLOOKUP(M47,計算用!$A$8:$B$15,2,FALSE),"")</f>
        <v/>
      </c>
      <c r="P47" s="41"/>
      <c r="Q47" s="41"/>
      <c r="R47" s="41"/>
      <c r="S47" s="16" t="str">
        <f t="shared" si="9"/>
        <v/>
      </c>
      <c r="T47" s="31"/>
      <c r="U47" s="59"/>
    </row>
    <row r="48" spans="1:21">
      <c r="A48" s="48">
        <f t="shared" si="4"/>
        <v>43</v>
      </c>
      <c r="B48" s="27"/>
      <c r="C48" s="27"/>
      <c r="D48" s="12"/>
      <c r="E48" s="37" t="str">
        <f t="shared" si="5"/>
        <v/>
      </c>
      <c r="F48" s="37" t="str">
        <f t="shared" si="6"/>
        <v/>
      </c>
      <c r="G48" s="36"/>
      <c r="H48" s="28"/>
      <c r="I48" s="28"/>
      <c r="J48" s="36"/>
      <c r="K48" s="40"/>
      <c r="L48" s="40"/>
      <c r="M48" s="29" t="str">
        <f t="shared" si="7"/>
        <v/>
      </c>
      <c r="N48" s="30"/>
      <c r="O48" s="17" t="str">
        <f>IFERROR(VLOOKUP(M48,計算用!$A$8:$B$15,2,FALSE),"")</f>
        <v/>
      </c>
      <c r="P48" s="41"/>
      <c r="Q48" s="41"/>
      <c r="R48" s="41"/>
      <c r="S48" s="16" t="str">
        <f t="shared" si="9"/>
        <v/>
      </c>
      <c r="T48" s="31"/>
      <c r="U48" s="59"/>
    </row>
    <row r="49" spans="1:21">
      <c r="A49" s="48">
        <f t="shared" si="4"/>
        <v>44</v>
      </c>
      <c r="B49" s="27"/>
      <c r="C49" s="27"/>
      <c r="D49" s="12"/>
      <c r="E49" s="37" t="str">
        <f t="shared" si="5"/>
        <v/>
      </c>
      <c r="F49" s="37" t="str">
        <f t="shared" si="6"/>
        <v/>
      </c>
      <c r="G49" s="36"/>
      <c r="H49" s="28"/>
      <c r="I49" s="28"/>
      <c r="J49" s="36"/>
      <c r="K49" s="40"/>
      <c r="L49" s="40"/>
      <c r="M49" s="29" t="str">
        <f t="shared" si="7"/>
        <v/>
      </c>
      <c r="N49" s="30"/>
      <c r="O49" s="17" t="str">
        <f>IFERROR(VLOOKUP(M49,計算用!$A$8:$B$15,2,FALSE),"")</f>
        <v/>
      </c>
      <c r="P49" s="41"/>
      <c r="Q49" s="41"/>
      <c r="R49" s="41"/>
      <c r="S49" s="16" t="str">
        <f t="shared" si="9"/>
        <v/>
      </c>
      <c r="T49" s="31"/>
      <c r="U49" s="59"/>
    </row>
    <row r="50" spans="1:21">
      <c r="A50" s="48">
        <f t="shared" si="4"/>
        <v>45</v>
      </c>
      <c r="B50" s="27"/>
      <c r="C50" s="27"/>
      <c r="D50" s="12"/>
      <c r="E50" s="37" t="str">
        <f t="shared" si="5"/>
        <v/>
      </c>
      <c r="F50" s="37" t="str">
        <f t="shared" si="6"/>
        <v/>
      </c>
      <c r="G50" s="36"/>
      <c r="H50" s="28"/>
      <c r="I50" s="28"/>
      <c r="J50" s="36"/>
      <c r="K50" s="40"/>
      <c r="L50" s="40"/>
      <c r="M50" s="29" t="str">
        <f t="shared" si="7"/>
        <v/>
      </c>
      <c r="N50" s="30"/>
      <c r="O50" s="17" t="str">
        <f>IFERROR(VLOOKUP(M50,計算用!$A$8:$B$15,2,FALSE),"")</f>
        <v/>
      </c>
      <c r="P50" s="41"/>
      <c r="Q50" s="41"/>
      <c r="R50" s="41"/>
      <c r="S50" s="16" t="str">
        <f t="shared" si="9"/>
        <v/>
      </c>
      <c r="T50" s="31"/>
      <c r="U50" s="59"/>
    </row>
    <row r="51" spans="1:21">
      <c r="A51" s="48">
        <f t="shared" si="4"/>
        <v>46</v>
      </c>
      <c r="B51" s="27"/>
      <c r="C51" s="27"/>
      <c r="D51" s="12"/>
      <c r="E51" s="37" t="str">
        <f t="shared" si="5"/>
        <v/>
      </c>
      <c r="F51" s="37" t="str">
        <f t="shared" si="6"/>
        <v/>
      </c>
      <c r="G51" s="36"/>
      <c r="H51" s="28"/>
      <c r="I51" s="28"/>
      <c r="J51" s="36"/>
      <c r="K51" s="40"/>
      <c r="L51" s="40"/>
      <c r="M51" s="29" t="str">
        <f t="shared" si="7"/>
        <v/>
      </c>
      <c r="N51" s="30"/>
      <c r="O51" s="17" t="str">
        <f>IFERROR(VLOOKUP(M51,計算用!$A$8:$B$15,2,FALSE),"")</f>
        <v/>
      </c>
      <c r="P51" s="41"/>
      <c r="Q51" s="41"/>
      <c r="R51" s="41"/>
      <c r="S51" s="16" t="str">
        <f t="shared" si="9"/>
        <v/>
      </c>
      <c r="T51" s="31"/>
      <c r="U51" s="59"/>
    </row>
    <row r="52" spans="1:21">
      <c r="A52" s="48">
        <f t="shared" si="4"/>
        <v>47</v>
      </c>
      <c r="B52" s="27"/>
      <c r="C52" s="27"/>
      <c r="D52" s="12"/>
      <c r="E52" s="37" t="str">
        <f t="shared" si="5"/>
        <v/>
      </c>
      <c r="F52" s="37" t="str">
        <f t="shared" si="6"/>
        <v/>
      </c>
      <c r="G52" s="36"/>
      <c r="H52" s="28"/>
      <c r="I52" s="28"/>
      <c r="J52" s="36"/>
      <c r="K52" s="40"/>
      <c r="L52" s="40"/>
      <c r="M52" s="29" t="str">
        <f t="shared" si="7"/>
        <v/>
      </c>
      <c r="N52" s="30"/>
      <c r="O52" s="17" t="str">
        <f>IFERROR(VLOOKUP(M52,計算用!$A$8:$B$15,2,FALSE),"")</f>
        <v/>
      </c>
      <c r="P52" s="41"/>
      <c r="Q52" s="41"/>
      <c r="R52" s="41"/>
      <c r="S52" s="16" t="str">
        <f t="shared" si="9"/>
        <v/>
      </c>
      <c r="T52" s="31"/>
      <c r="U52" s="59"/>
    </row>
    <row r="53" spans="1:21">
      <c r="A53" s="48">
        <f t="shared" si="4"/>
        <v>48</v>
      </c>
      <c r="B53" s="27"/>
      <c r="C53" s="27"/>
      <c r="D53" s="12"/>
      <c r="E53" s="37" t="str">
        <f t="shared" si="5"/>
        <v/>
      </c>
      <c r="F53" s="37" t="str">
        <f t="shared" si="6"/>
        <v/>
      </c>
      <c r="G53" s="36"/>
      <c r="H53" s="28"/>
      <c r="I53" s="28"/>
      <c r="J53" s="36"/>
      <c r="K53" s="40"/>
      <c r="L53" s="40"/>
      <c r="M53" s="29" t="str">
        <f t="shared" si="7"/>
        <v/>
      </c>
      <c r="N53" s="30"/>
      <c r="O53" s="17" t="str">
        <f>IFERROR(VLOOKUP(M53,計算用!$A$8:$B$15,2,FALSE),"")</f>
        <v/>
      </c>
      <c r="P53" s="41"/>
      <c r="Q53" s="41"/>
      <c r="R53" s="41"/>
      <c r="S53" s="16" t="str">
        <f t="shared" si="9"/>
        <v/>
      </c>
      <c r="T53" s="31"/>
      <c r="U53" s="59"/>
    </row>
    <row r="54" spans="1:21">
      <c r="A54" s="48">
        <f t="shared" si="4"/>
        <v>49</v>
      </c>
      <c r="B54" s="27"/>
      <c r="C54" s="27"/>
      <c r="D54" s="12"/>
      <c r="E54" s="37" t="str">
        <f t="shared" si="5"/>
        <v/>
      </c>
      <c r="F54" s="37" t="str">
        <f t="shared" si="6"/>
        <v/>
      </c>
      <c r="G54" s="36"/>
      <c r="H54" s="28"/>
      <c r="I54" s="28"/>
      <c r="J54" s="36"/>
      <c r="K54" s="40"/>
      <c r="L54" s="40"/>
      <c r="M54" s="29" t="str">
        <f t="shared" si="7"/>
        <v/>
      </c>
      <c r="N54" s="30"/>
      <c r="O54" s="17" t="str">
        <f>IFERROR(VLOOKUP(M54,計算用!$A$8:$B$15,2,FALSE),"")</f>
        <v/>
      </c>
      <c r="P54" s="41"/>
      <c r="Q54" s="41"/>
      <c r="R54" s="41"/>
      <c r="S54" s="16" t="str">
        <f t="shared" si="9"/>
        <v/>
      </c>
      <c r="T54" s="31"/>
      <c r="U54" s="59"/>
    </row>
    <row r="55" spans="1:21">
      <c r="A55" s="48">
        <f t="shared" si="4"/>
        <v>50</v>
      </c>
      <c r="B55" s="27"/>
      <c r="C55" s="27"/>
      <c r="D55" s="12"/>
      <c r="E55" s="37" t="str">
        <f t="shared" si="5"/>
        <v/>
      </c>
      <c r="F55" s="37" t="str">
        <f t="shared" si="6"/>
        <v/>
      </c>
      <c r="G55" s="36"/>
      <c r="H55" s="28"/>
      <c r="I55" s="28"/>
      <c r="J55" s="36"/>
      <c r="K55" s="40"/>
      <c r="L55" s="40"/>
      <c r="M55" s="29" t="str">
        <f t="shared" si="7"/>
        <v/>
      </c>
      <c r="N55" s="30"/>
      <c r="O55" s="17" t="str">
        <f>IFERROR(VLOOKUP(M55,計算用!$A$8:$B$15,2,FALSE),"")</f>
        <v/>
      </c>
      <c r="P55" s="41"/>
      <c r="Q55" s="41"/>
      <c r="R55" s="41"/>
      <c r="S55" s="16" t="str">
        <f t="shared" si="9"/>
        <v/>
      </c>
      <c r="T55" s="31"/>
      <c r="U55" s="59"/>
    </row>
    <row r="56" spans="1:21">
      <c r="A56" s="48">
        <f t="shared" si="4"/>
        <v>51</v>
      </c>
      <c r="B56" s="27"/>
      <c r="C56" s="27"/>
      <c r="D56" s="12"/>
      <c r="E56" s="37" t="str">
        <f t="shared" si="5"/>
        <v/>
      </c>
      <c r="F56" s="37" t="str">
        <f t="shared" si="6"/>
        <v/>
      </c>
      <c r="G56" s="36"/>
      <c r="H56" s="28"/>
      <c r="I56" s="28"/>
      <c r="J56" s="36"/>
      <c r="K56" s="40"/>
      <c r="L56" s="40"/>
      <c r="M56" s="29" t="str">
        <f t="shared" si="7"/>
        <v/>
      </c>
      <c r="N56" s="30"/>
      <c r="O56" s="17" t="str">
        <f>IFERROR(VLOOKUP(M56,計算用!$A$8:$B$15,2,FALSE),"")</f>
        <v/>
      </c>
      <c r="P56" s="41"/>
      <c r="Q56" s="41"/>
      <c r="R56" s="41"/>
      <c r="S56" s="16" t="str">
        <f t="shared" si="9"/>
        <v/>
      </c>
      <c r="T56" s="31"/>
      <c r="U56" s="59"/>
    </row>
    <row r="57" spans="1:21">
      <c r="A57" s="48">
        <f t="shared" si="4"/>
        <v>52</v>
      </c>
      <c r="B57" s="27"/>
      <c r="C57" s="27"/>
      <c r="D57" s="12"/>
      <c r="E57" s="37" t="str">
        <f t="shared" si="5"/>
        <v/>
      </c>
      <c r="F57" s="37" t="str">
        <f t="shared" si="6"/>
        <v/>
      </c>
      <c r="G57" s="36"/>
      <c r="H57" s="28"/>
      <c r="I57" s="28"/>
      <c r="J57" s="36"/>
      <c r="K57" s="40"/>
      <c r="L57" s="40"/>
      <c r="M57" s="29" t="str">
        <f t="shared" si="7"/>
        <v/>
      </c>
      <c r="N57" s="30"/>
      <c r="O57" s="17" t="str">
        <f>IFERROR(VLOOKUP(M57,計算用!$A$8:$B$15,2,FALSE),"")</f>
        <v/>
      </c>
      <c r="P57" s="41"/>
      <c r="Q57" s="41"/>
      <c r="R57" s="41"/>
      <c r="S57" s="16" t="str">
        <f t="shared" si="9"/>
        <v/>
      </c>
      <c r="T57" s="31"/>
      <c r="U57" s="59"/>
    </row>
    <row r="58" spans="1:21">
      <c r="A58" s="48">
        <f t="shared" si="4"/>
        <v>53</v>
      </c>
      <c r="B58" s="27"/>
      <c r="C58" s="27"/>
      <c r="D58" s="12"/>
      <c r="E58" s="37" t="str">
        <f t="shared" si="5"/>
        <v/>
      </c>
      <c r="F58" s="37" t="str">
        <f t="shared" si="6"/>
        <v/>
      </c>
      <c r="G58" s="36"/>
      <c r="H58" s="28"/>
      <c r="I58" s="28"/>
      <c r="J58" s="36"/>
      <c r="K58" s="40"/>
      <c r="L58" s="40"/>
      <c r="M58" s="29" t="str">
        <f t="shared" si="7"/>
        <v/>
      </c>
      <c r="N58" s="30"/>
      <c r="O58" s="17" t="str">
        <f>IFERROR(VLOOKUP(M58,計算用!$A$8:$B$15,2,FALSE),"")</f>
        <v/>
      </c>
      <c r="P58" s="41"/>
      <c r="Q58" s="41"/>
      <c r="R58" s="41"/>
      <c r="S58" s="16" t="str">
        <f t="shared" si="9"/>
        <v/>
      </c>
      <c r="T58" s="31"/>
      <c r="U58" s="59"/>
    </row>
    <row r="59" spans="1:21">
      <c r="A59" s="48">
        <f t="shared" si="4"/>
        <v>54</v>
      </c>
      <c r="B59" s="27"/>
      <c r="C59" s="27"/>
      <c r="D59" s="12"/>
      <c r="E59" s="37" t="str">
        <f t="shared" si="5"/>
        <v/>
      </c>
      <c r="F59" s="37" t="str">
        <f t="shared" si="6"/>
        <v/>
      </c>
      <c r="G59" s="36"/>
      <c r="H59" s="28"/>
      <c r="I59" s="28"/>
      <c r="J59" s="36"/>
      <c r="K59" s="40"/>
      <c r="L59" s="40"/>
      <c r="M59" s="29" t="str">
        <f t="shared" si="7"/>
        <v/>
      </c>
      <c r="N59" s="30"/>
      <c r="O59" s="17" t="str">
        <f>IFERROR(VLOOKUP(M59,計算用!$A$8:$B$15,2,FALSE),"")</f>
        <v/>
      </c>
      <c r="P59" s="41"/>
      <c r="Q59" s="41"/>
      <c r="R59" s="41"/>
      <c r="S59" s="16" t="str">
        <f t="shared" si="9"/>
        <v/>
      </c>
      <c r="T59" s="31"/>
      <c r="U59" s="59"/>
    </row>
    <row r="60" spans="1:21">
      <c r="A60" s="48">
        <f t="shared" si="4"/>
        <v>55</v>
      </c>
      <c r="B60" s="27"/>
      <c r="C60" s="27"/>
      <c r="D60" s="12"/>
      <c r="E60" s="37" t="str">
        <f t="shared" si="5"/>
        <v/>
      </c>
      <c r="F60" s="37" t="str">
        <f t="shared" si="6"/>
        <v/>
      </c>
      <c r="G60" s="36"/>
      <c r="H60" s="28"/>
      <c r="I60" s="28"/>
      <c r="J60" s="36"/>
      <c r="K60" s="40"/>
      <c r="L60" s="40"/>
      <c r="M60" s="29" t="str">
        <f t="shared" si="7"/>
        <v/>
      </c>
      <c r="N60" s="30"/>
      <c r="O60" s="17" t="str">
        <f>IFERROR(VLOOKUP(M60,計算用!$A$8:$B$15,2,FALSE),"")</f>
        <v/>
      </c>
      <c r="P60" s="41"/>
      <c r="Q60" s="41"/>
      <c r="R60" s="41"/>
      <c r="S60" s="16" t="str">
        <f t="shared" si="9"/>
        <v/>
      </c>
      <c r="T60" s="31"/>
      <c r="U60" s="59"/>
    </row>
    <row r="61" spans="1:21">
      <c r="A61" s="48">
        <f t="shared" si="4"/>
        <v>56</v>
      </c>
      <c r="B61" s="27"/>
      <c r="C61" s="27"/>
      <c r="D61" s="12"/>
      <c r="E61" s="37" t="str">
        <f t="shared" si="5"/>
        <v/>
      </c>
      <c r="F61" s="37" t="str">
        <f t="shared" si="6"/>
        <v/>
      </c>
      <c r="G61" s="36"/>
      <c r="H61" s="28"/>
      <c r="I61" s="28"/>
      <c r="J61" s="36"/>
      <c r="K61" s="40"/>
      <c r="L61" s="40"/>
      <c r="M61" s="29" t="str">
        <f t="shared" si="7"/>
        <v/>
      </c>
      <c r="N61" s="30"/>
      <c r="O61" s="17" t="str">
        <f>IFERROR(VLOOKUP(M61,計算用!$A$8:$B$15,2,FALSE),"")</f>
        <v/>
      </c>
      <c r="P61" s="41"/>
      <c r="Q61" s="41"/>
      <c r="R61" s="41"/>
      <c r="S61" s="16" t="str">
        <f t="shared" si="9"/>
        <v/>
      </c>
      <c r="T61" s="31"/>
      <c r="U61" s="59"/>
    </row>
    <row r="62" spans="1:21">
      <c r="A62" s="48">
        <f t="shared" si="4"/>
        <v>57</v>
      </c>
      <c r="B62" s="27"/>
      <c r="C62" s="27"/>
      <c r="D62" s="12"/>
      <c r="E62" s="37" t="str">
        <f t="shared" si="5"/>
        <v/>
      </c>
      <c r="F62" s="37" t="str">
        <f t="shared" si="6"/>
        <v/>
      </c>
      <c r="G62" s="36"/>
      <c r="H62" s="28"/>
      <c r="I62" s="28"/>
      <c r="J62" s="36"/>
      <c r="K62" s="40"/>
      <c r="L62" s="40"/>
      <c r="M62" s="29" t="str">
        <f t="shared" si="7"/>
        <v/>
      </c>
      <c r="N62" s="30"/>
      <c r="O62" s="17" t="str">
        <f>IFERROR(VLOOKUP(M62,計算用!$A$8:$B$15,2,FALSE),"")</f>
        <v/>
      </c>
      <c r="P62" s="41"/>
      <c r="Q62" s="41"/>
      <c r="R62" s="41"/>
      <c r="S62" s="16" t="str">
        <f t="shared" si="9"/>
        <v/>
      </c>
      <c r="T62" s="31"/>
      <c r="U62" s="59"/>
    </row>
    <row r="63" spans="1:21">
      <c r="A63" s="48">
        <f t="shared" si="4"/>
        <v>58</v>
      </c>
      <c r="B63" s="27"/>
      <c r="C63" s="27"/>
      <c r="D63" s="12"/>
      <c r="E63" s="37" t="str">
        <f t="shared" si="5"/>
        <v/>
      </c>
      <c r="F63" s="37" t="str">
        <f t="shared" si="6"/>
        <v/>
      </c>
      <c r="G63" s="36"/>
      <c r="H63" s="28"/>
      <c r="I63" s="28"/>
      <c r="J63" s="36"/>
      <c r="K63" s="40"/>
      <c r="L63" s="40"/>
      <c r="M63" s="29" t="str">
        <f t="shared" si="7"/>
        <v/>
      </c>
      <c r="N63" s="30"/>
      <c r="O63" s="17" t="str">
        <f>IFERROR(VLOOKUP(M63,計算用!$A$8:$B$15,2,FALSE),"")</f>
        <v/>
      </c>
      <c r="P63" s="41"/>
      <c r="Q63" s="41"/>
      <c r="R63" s="41"/>
      <c r="S63" s="16" t="str">
        <f t="shared" si="9"/>
        <v/>
      </c>
      <c r="T63" s="31"/>
      <c r="U63" s="59"/>
    </row>
    <row r="64" spans="1:21">
      <c r="A64" s="48">
        <f t="shared" si="4"/>
        <v>59</v>
      </c>
      <c r="B64" s="27"/>
      <c r="C64" s="27"/>
      <c r="D64" s="12"/>
      <c r="E64" s="37" t="str">
        <f t="shared" si="5"/>
        <v/>
      </c>
      <c r="F64" s="37" t="str">
        <f t="shared" si="6"/>
        <v/>
      </c>
      <c r="G64" s="36"/>
      <c r="H64" s="28"/>
      <c r="I64" s="28"/>
      <c r="J64" s="36"/>
      <c r="K64" s="40"/>
      <c r="L64" s="40"/>
      <c r="M64" s="29" t="str">
        <f t="shared" si="7"/>
        <v/>
      </c>
      <c r="N64" s="30"/>
      <c r="O64" s="17" t="str">
        <f>IFERROR(VLOOKUP(M64,計算用!$A$8:$B$15,2,FALSE),"")</f>
        <v/>
      </c>
      <c r="P64" s="41"/>
      <c r="Q64" s="41"/>
      <c r="R64" s="41"/>
      <c r="S64" s="16" t="str">
        <f t="shared" si="9"/>
        <v/>
      </c>
      <c r="T64" s="31"/>
      <c r="U64" s="59"/>
    </row>
    <row r="65" spans="1:21">
      <c r="A65" s="48">
        <f t="shared" si="4"/>
        <v>60</v>
      </c>
      <c r="B65" s="27"/>
      <c r="C65" s="27"/>
      <c r="D65" s="12"/>
      <c r="E65" s="37" t="str">
        <f t="shared" si="5"/>
        <v/>
      </c>
      <c r="F65" s="37" t="str">
        <f t="shared" si="6"/>
        <v/>
      </c>
      <c r="G65" s="36"/>
      <c r="H65" s="28"/>
      <c r="I65" s="28"/>
      <c r="J65" s="36"/>
      <c r="K65" s="40"/>
      <c r="L65" s="40"/>
      <c r="M65" s="29" t="str">
        <f t="shared" si="7"/>
        <v/>
      </c>
      <c r="N65" s="30"/>
      <c r="O65" s="17" t="str">
        <f>IFERROR(VLOOKUP(M65,計算用!$A$8:$B$15,2,FALSE),"")</f>
        <v/>
      </c>
      <c r="P65" s="41"/>
      <c r="Q65" s="41"/>
      <c r="R65" s="41"/>
      <c r="S65" s="16" t="str">
        <f t="shared" si="9"/>
        <v/>
      </c>
      <c r="T65" s="31"/>
      <c r="U65" s="59"/>
    </row>
    <row r="66" spans="1:21">
      <c r="A66" s="48">
        <f t="shared" si="4"/>
        <v>61</v>
      </c>
      <c r="B66" s="27"/>
      <c r="C66" s="27"/>
      <c r="D66" s="12"/>
      <c r="E66" s="37" t="str">
        <f t="shared" si="5"/>
        <v/>
      </c>
      <c r="F66" s="37" t="str">
        <f t="shared" si="6"/>
        <v/>
      </c>
      <c r="G66" s="36"/>
      <c r="H66" s="28"/>
      <c r="I66" s="28"/>
      <c r="J66" s="36"/>
      <c r="K66" s="40"/>
      <c r="L66" s="40"/>
      <c r="M66" s="29" t="str">
        <f t="shared" si="7"/>
        <v/>
      </c>
      <c r="N66" s="30"/>
      <c r="O66" s="17" t="str">
        <f>IFERROR(VLOOKUP(M66,計算用!$A$8:$B$15,2,FALSE),"")</f>
        <v/>
      </c>
      <c r="P66" s="41"/>
      <c r="Q66" s="41"/>
      <c r="R66" s="41"/>
      <c r="S66" s="16" t="str">
        <f t="shared" si="9"/>
        <v/>
      </c>
      <c r="T66" s="31"/>
      <c r="U66" s="59"/>
    </row>
    <row r="67" spans="1:21">
      <c r="A67" s="48">
        <f t="shared" si="4"/>
        <v>62</v>
      </c>
      <c r="B67" s="27"/>
      <c r="C67" s="27"/>
      <c r="D67" s="12"/>
      <c r="E67" s="37" t="str">
        <f t="shared" si="5"/>
        <v/>
      </c>
      <c r="F67" s="37" t="str">
        <f t="shared" si="6"/>
        <v/>
      </c>
      <c r="G67" s="36"/>
      <c r="H67" s="28"/>
      <c r="I67" s="28"/>
      <c r="J67" s="36"/>
      <c r="K67" s="40"/>
      <c r="L67" s="40"/>
      <c r="M67" s="29" t="str">
        <f t="shared" si="7"/>
        <v/>
      </c>
      <c r="N67" s="30"/>
      <c r="O67" s="17" t="str">
        <f>IFERROR(VLOOKUP(M67,計算用!$A$8:$B$15,2,FALSE),"")</f>
        <v/>
      </c>
      <c r="P67" s="41"/>
      <c r="Q67" s="41"/>
      <c r="R67" s="41"/>
      <c r="S67" s="16" t="str">
        <f t="shared" si="9"/>
        <v/>
      </c>
      <c r="T67" s="31"/>
      <c r="U67" s="59"/>
    </row>
    <row r="68" spans="1:21">
      <c r="A68" s="48">
        <f t="shared" si="4"/>
        <v>63</v>
      </c>
      <c r="B68" s="27"/>
      <c r="C68" s="27"/>
      <c r="D68" s="12"/>
      <c r="E68" s="37" t="str">
        <f t="shared" si="5"/>
        <v/>
      </c>
      <c r="F68" s="37" t="str">
        <f t="shared" si="6"/>
        <v/>
      </c>
      <c r="G68" s="36"/>
      <c r="H68" s="28"/>
      <c r="I68" s="28"/>
      <c r="J68" s="36"/>
      <c r="K68" s="40"/>
      <c r="L68" s="40"/>
      <c r="M68" s="29" t="str">
        <f t="shared" si="7"/>
        <v/>
      </c>
      <c r="N68" s="30"/>
      <c r="O68" s="17" t="str">
        <f>IFERROR(VLOOKUP(M68,計算用!$A$8:$B$15,2,FALSE),"")</f>
        <v/>
      </c>
      <c r="P68" s="41"/>
      <c r="Q68" s="41"/>
      <c r="R68" s="41"/>
      <c r="S68" s="16" t="str">
        <f t="shared" si="9"/>
        <v/>
      </c>
      <c r="T68" s="31"/>
      <c r="U68" s="59"/>
    </row>
    <row r="69" spans="1:21">
      <c r="A69" s="48">
        <f t="shared" si="4"/>
        <v>64</v>
      </c>
      <c r="B69" s="27"/>
      <c r="C69" s="27"/>
      <c r="D69" s="12"/>
      <c r="E69" s="37" t="str">
        <f t="shared" si="5"/>
        <v/>
      </c>
      <c r="F69" s="37" t="str">
        <f t="shared" si="6"/>
        <v/>
      </c>
      <c r="G69" s="36"/>
      <c r="H69" s="28"/>
      <c r="I69" s="28"/>
      <c r="J69" s="36"/>
      <c r="K69" s="40"/>
      <c r="L69" s="40"/>
      <c r="M69" s="29" t="str">
        <f t="shared" si="7"/>
        <v/>
      </c>
      <c r="N69" s="30"/>
      <c r="O69" s="17" t="str">
        <f>IFERROR(VLOOKUP(M69,計算用!$A$8:$B$15,2,FALSE),"")</f>
        <v/>
      </c>
      <c r="P69" s="41"/>
      <c r="Q69" s="41"/>
      <c r="R69" s="41"/>
      <c r="S69" s="16" t="str">
        <f t="shared" si="9"/>
        <v/>
      </c>
      <c r="T69" s="31"/>
      <c r="U69" s="59"/>
    </row>
    <row r="70" spans="1:21">
      <c r="A70" s="48">
        <f t="shared" si="4"/>
        <v>65</v>
      </c>
      <c r="B70" s="27"/>
      <c r="C70" s="27"/>
      <c r="D70" s="12"/>
      <c r="E70" s="37" t="str">
        <f t="shared" si="5"/>
        <v/>
      </c>
      <c r="F70" s="37" t="str">
        <f t="shared" si="6"/>
        <v/>
      </c>
      <c r="G70" s="36"/>
      <c r="H70" s="28"/>
      <c r="I70" s="28"/>
      <c r="J70" s="36"/>
      <c r="K70" s="40"/>
      <c r="L70" s="40"/>
      <c r="M70" s="29" t="str">
        <f t="shared" si="7"/>
        <v/>
      </c>
      <c r="N70" s="30"/>
      <c r="O70" s="17" t="str">
        <f>IFERROR(VLOOKUP(M70,計算用!$A$8:$B$15,2,FALSE),"")</f>
        <v/>
      </c>
      <c r="P70" s="41"/>
      <c r="Q70" s="41"/>
      <c r="R70" s="41"/>
      <c r="S70" s="16" t="str">
        <f t="shared" ref="S70:S85" si="10">IF(F70&gt;=2,"","可")</f>
        <v/>
      </c>
      <c r="T70" s="31"/>
      <c r="U70" s="59"/>
    </row>
    <row r="71" spans="1:21">
      <c r="A71" s="48">
        <f t="shared" ref="A71:A85" si="11">ROW()-5</f>
        <v>66</v>
      </c>
      <c r="B71" s="27"/>
      <c r="C71" s="27"/>
      <c r="D71" s="12"/>
      <c r="E71" s="37" t="str">
        <f t="shared" ref="E71:E85" si="12">B71&amp;C71&amp;D71</f>
        <v/>
      </c>
      <c r="F71" s="37" t="str">
        <f t="shared" ref="F71:F134" si="13">IF(E71="","",COUNTIF($E$6:$E$1385,E71))</f>
        <v/>
      </c>
      <c r="G71" s="36"/>
      <c r="H71" s="28"/>
      <c r="I71" s="28"/>
      <c r="J71" s="36"/>
      <c r="K71" s="40"/>
      <c r="L71" s="40"/>
      <c r="M71" s="29" t="str">
        <f t="shared" ref="M71:M85" si="14">K71&amp;L71</f>
        <v/>
      </c>
      <c r="N71" s="30"/>
      <c r="O71" s="17" t="str">
        <f>IFERROR(VLOOKUP(M71,計算用!$A$8:$B$15,2,FALSE),"")</f>
        <v/>
      </c>
      <c r="P71" s="41"/>
      <c r="Q71" s="41"/>
      <c r="R71" s="41"/>
      <c r="S71" s="16" t="str">
        <f t="shared" si="10"/>
        <v/>
      </c>
      <c r="T71" s="31"/>
      <c r="U71" s="59"/>
    </row>
    <row r="72" spans="1:21">
      <c r="A72" s="48">
        <f t="shared" si="11"/>
        <v>67</v>
      </c>
      <c r="B72" s="27"/>
      <c r="C72" s="27"/>
      <c r="D72" s="12"/>
      <c r="E72" s="37" t="str">
        <f t="shared" si="12"/>
        <v/>
      </c>
      <c r="F72" s="37" t="str">
        <f t="shared" si="13"/>
        <v/>
      </c>
      <c r="G72" s="36"/>
      <c r="H72" s="28"/>
      <c r="I72" s="28"/>
      <c r="J72" s="36"/>
      <c r="K72" s="40"/>
      <c r="L72" s="40"/>
      <c r="M72" s="29" t="str">
        <f t="shared" si="14"/>
        <v/>
      </c>
      <c r="N72" s="30"/>
      <c r="O72" s="17" t="str">
        <f>IFERROR(VLOOKUP(M72,計算用!$A$8:$B$15,2,FALSE),"")</f>
        <v/>
      </c>
      <c r="P72" s="41"/>
      <c r="Q72" s="41"/>
      <c r="R72" s="41"/>
      <c r="S72" s="16" t="str">
        <f t="shared" si="10"/>
        <v/>
      </c>
      <c r="T72" s="31"/>
      <c r="U72" s="59"/>
    </row>
    <row r="73" spans="1:21">
      <c r="A73" s="48">
        <f t="shared" si="11"/>
        <v>68</v>
      </c>
      <c r="B73" s="27"/>
      <c r="C73" s="27"/>
      <c r="D73" s="12"/>
      <c r="E73" s="37" t="str">
        <f t="shared" si="12"/>
        <v/>
      </c>
      <c r="F73" s="37" t="str">
        <f t="shared" si="13"/>
        <v/>
      </c>
      <c r="G73" s="36"/>
      <c r="H73" s="28"/>
      <c r="I73" s="28"/>
      <c r="J73" s="36"/>
      <c r="K73" s="40"/>
      <c r="L73" s="40"/>
      <c r="M73" s="29" t="str">
        <f t="shared" si="14"/>
        <v/>
      </c>
      <c r="N73" s="30"/>
      <c r="O73" s="17" t="str">
        <f>IFERROR(VLOOKUP(M73,計算用!$A$8:$B$15,2,FALSE),"")</f>
        <v/>
      </c>
      <c r="P73" s="41"/>
      <c r="Q73" s="41"/>
      <c r="R73" s="41"/>
      <c r="S73" s="16" t="str">
        <f t="shared" si="10"/>
        <v/>
      </c>
      <c r="T73" s="31"/>
      <c r="U73" s="59"/>
    </row>
    <row r="74" spans="1:21">
      <c r="A74" s="48">
        <f t="shared" si="11"/>
        <v>69</v>
      </c>
      <c r="B74" s="27"/>
      <c r="C74" s="27"/>
      <c r="D74" s="12"/>
      <c r="E74" s="37" t="str">
        <f t="shared" si="12"/>
        <v/>
      </c>
      <c r="F74" s="37" t="str">
        <f t="shared" si="13"/>
        <v/>
      </c>
      <c r="G74" s="36"/>
      <c r="H74" s="28"/>
      <c r="I74" s="28"/>
      <c r="J74" s="36"/>
      <c r="K74" s="40"/>
      <c r="L74" s="40"/>
      <c r="M74" s="29" t="str">
        <f t="shared" si="14"/>
        <v/>
      </c>
      <c r="N74" s="30"/>
      <c r="O74" s="17" t="str">
        <f>IFERROR(VLOOKUP(M74,計算用!$A$8:$B$15,2,FALSE),"")</f>
        <v/>
      </c>
      <c r="P74" s="41"/>
      <c r="Q74" s="41"/>
      <c r="R74" s="41"/>
      <c r="S74" s="16" t="str">
        <f t="shared" si="10"/>
        <v/>
      </c>
      <c r="T74" s="31"/>
      <c r="U74" s="59"/>
    </row>
    <row r="75" spans="1:21">
      <c r="A75" s="48">
        <f t="shared" si="11"/>
        <v>70</v>
      </c>
      <c r="B75" s="27"/>
      <c r="C75" s="27"/>
      <c r="D75" s="12"/>
      <c r="E75" s="37" t="str">
        <f t="shared" si="12"/>
        <v/>
      </c>
      <c r="F75" s="37" t="str">
        <f t="shared" si="13"/>
        <v/>
      </c>
      <c r="G75" s="36"/>
      <c r="H75" s="28"/>
      <c r="I75" s="28"/>
      <c r="J75" s="36"/>
      <c r="K75" s="40"/>
      <c r="L75" s="40"/>
      <c r="M75" s="29" t="str">
        <f t="shared" si="14"/>
        <v/>
      </c>
      <c r="N75" s="30"/>
      <c r="O75" s="17" t="str">
        <f>IFERROR(VLOOKUP(M75,計算用!$A$8:$B$15,2,FALSE),"")</f>
        <v/>
      </c>
      <c r="P75" s="41"/>
      <c r="Q75" s="41"/>
      <c r="R75" s="41"/>
      <c r="S75" s="16" t="str">
        <f t="shared" si="10"/>
        <v/>
      </c>
      <c r="T75" s="31"/>
      <c r="U75" s="59"/>
    </row>
    <row r="76" spans="1:21">
      <c r="A76" s="48">
        <f t="shared" si="11"/>
        <v>71</v>
      </c>
      <c r="B76" s="27"/>
      <c r="C76" s="27"/>
      <c r="D76" s="12"/>
      <c r="E76" s="37" t="str">
        <f t="shared" si="12"/>
        <v/>
      </c>
      <c r="F76" s="37" t="str">
        <f t="shared" si="13"/>
        <v/>
      </c>
      <c r="G76" s="36"/>
      <c r="H76" s="28"/>
      <c r="I76" s="28"/>
      <c r="J76" s="36"/>
      <c r="K76" s="40"/>
      <c r="L76" s="40"/>
      <c r="M76" s="29" t="str">
        <f t="shared" si="14"/>
        <v/>
      </c>
      <c r="N76" s="30"/>
      <c r="O76" s="17" t="str">
        <f>IFERROR(VLOOKUP(M76,計算用!$A$8:$B$15,2,FALSE),"")</f>
        <v/>
      </c>
      <c r="P76" s="41"/>
      <c r="Q76" s="41"/>
      <c r="R76" s="41"/>
      <c r="S76" s="16" t="str">
        <f t="shared" si="10"/>
        <v/>
      </c>
      <c r="T76" s="31"/>
      <c r="U76" s="59"/>
    </row>
    <row r="77" spans="1:21">
      <c r="A77" s="48">
        <f t="shared" si="11"/>
        <v>72</v>
      </c>
      <c r="B77" s="27"/>
      <c r="C77" s="27"/>
      <c r="D77" s="12"/>
      <c r="E77" s="37" t="str">
        <f t="shared" si="12"/>
        <v/>
      </c>
      <c r="F77" s="37" t="str">
        <f t="shared" si="13"/>
        <v/>
      </c>
      <c r="G77" s="36"/>
      <c r="H77" s="28"/>
      <c r="I77" s="28"/>
      <c r="J77" s="36"/>
      <c r="K77" s="40"/>
      <c r="L77" s="40"/>
      <c r="M77" s="29" t="str">
        <f t="shared" si="14"/>
        <v/>
      </c>
      <c r="N77" s="30"/>
      <c r="O77" s="17" t="str">
        <f>IFERROR(VLOOKUP(M77,計算用!$A$8:$B$15,2,FALSE),"")</f>
        <v/>
      </c>
      <c r="P77" s="41"/>
      <c r="Q77" s="41"/>
      <c r="R77" s="41"/>
      <c r="S77" s="16" t="str">
        <f t="shared" si="10"/>
        <v/>
      </c>
      <c r="T77" s="31"/>
      <c r="U77" s="59"/>
    </row>
    <row r="78" spans="1:21">
      <c r="A78" s="48">
        <f t="shared" si="11"/>
        <v>73</v>
      </c>
      <c r="B78" s="27"/>
      <c r="C78" s="27"/>
      <c r="D78" s="12"/>
      <c r="E78" s="37" t="str">
        <f t="shared" si="12"/>
        <v/>
      </c>
      <c r="F78" s="37" t="str">
        <f t="shared" si="13"/>
        <v/>
      </c>
      <c r="G78" s="36"/>
      <c r="H78" s="28"/>
      <c r="I78" s="28"/>
      <c r="J78" s="36"/>
      <c r="K78" s="40"/>
      <c r="L78" s="40"/>
      <c r="M78" s="29" t="str">
        <f t="shared" si="14"/>
        <v/>
      </c>
      <c r="N78" s="30"/>
      <c r="O78" s="17" t="str">
        <f>IFERROR(VLOOKUP(M78,計算用!$A$8:$B$15,2,FALSE),"")</f>
        <v/>
      </c>
      <c r="P78" s="41"/>
      <c r="Q78" s="41"/>
      <c r="R78" s="41"/>
      <c r="S78" s="16" t="str">
        <f t="shared" si="10"/>
        <v/>
      </c>
      <c r="T78" s="31"/>
      <c r="U78" s="59"/>
    </row>
    <row r="79" spans="1:21">
      <c r="A79" s="48">
        <f t="shared" si="11"/>
        <v>74</v>
      </c>
      <c r="B79" s="27"/>
      <c r="C79" s="27"/>
      <c r="D79" s="12"/>
      <c r="E79" s="37" t="str">
        <f t="shared" si="12"/>
        <v/>
      </c>
      <c r="F79" s="37" t="str">
        <f t="shared" si="13"/>
        <v/>
      </c>
      <c r="G79" s="36"/>
      <c r="H79" s="28"/>
      <c r="I79" s="28"/>
      <c r="J79" s="36"/>
      <c r="K79" s="40"/>
      <c r="L79" s="40"/>
      <c r="M79" s="29" t="str">
        <f t="shared" si="14"/>
        <v/>
      </c>
      <c r="N79" s="30"/>
      <c r="O79" s="17" t="str">
        <f>IFERROR(VLOOKUP(M79,計算用!$A$8:$B$15,2,FALSE),"")</f>
        <v/>
      </c>
      <c r="P79" s="41"/>
      <c r="Q79" s="41"/>
      <c r="R79" s="41"/>
      <c r="S79" s="16" t="str">
        <f t="shared" si="10"/>
        <v/>
      </c>
      <c r="T79" s="31"/>
      <c r="U79" s="59"/>
    </row>
    <row r="80" spans="1:21">
      <c r="A80" s="48">
        <f t="shared" si="11"/>
        <v>75</v>
      </c>
      <c r="B80" s="27"/>
      <c r="C80" s="27"/>
      <c r="D80" s="12"/>
      <c r="E80" s="37" t="str">
        <f t="shared" si="12"/>
        <v/>
      </c>
      <c r="F80" s="37" t="str">
        <f t="shared" si="13"/>
        <v/>
      </c>
      <c r="G80" s="36"/>
      <c r="H80" s="28"/>
      <c r="I80" s="28"/>
      <c r="J80" s="36"/>
      <c r="K80" s="40"/>
      <c r="L80" s="40"/>
      <c r="M80" s="29" t="str">
        <f t="shared" si="14"/>
        <v/>
      </c>
      <c r="N80" s="30"/>
      <c r="O80" s="17" t="str">
        <f>IFERROR(VLOOKUP(M80,計算用!$A$8:$B$15,2,FALSE),"")</f>
        <v/>
      </c>
      <c r="P80" s="41"/>
      <c r="Q80" s="41"/>
      <c r="R80" s="41"/>
      <c r="S80" s="16" t="str">
        <f t="shared" si="10"/>
        <v/>
      </c>
      <c r="T80" s="31"/>
      <c r="U80" s="59"/>
    </row>
    <row r="81" spans="1:23">
      <c r="A81" s="48">
        <f t="shared" si="11"/>
        <v>76</v>
      </c>
      <c r="B81" s="27"/>
      <c r="C81" s="27"/>
      <c r="D81" s="12"/>
      <c r="E81" s="37" t="str">
        <f t="shared" si="12"/>
        <v/>
      </c>
      <c r="F81" s="37" t="str">
        <f t="shared" si="13"/>
        <v/>
      </c>
      <c r="G81" s="36"/>
      <c r="H81" s="28"/>
      <c r="I81" s="28"/>
      <c r="J81" s="36"/>
      <c r="K81" s="40"/>
      <c r="L81" s="40"/>
      <c r="M81" s="29" t="str">
        <f t="shared" si="14"/>
        <v/>
      </c>
      <c r="N81" s="30"/>
      <c r="O81" s="17" t="str">
        <f>IFERROR(VLOOKUP(M81,計算用!$A$8:$B$15,2,FALSE),"")</f>
        <v/>
      </c>
      <c r="P81" s="41"/>
      <c r="Q81" s="41"/>
      <c r="R81" s="41"/>
      <c r="S81" s="16" t="str">
        <f t="shared" si="10"/>
        <v/>
      </c>
      <c r="T81" s="31"/>
      <c r="U81" s="59"/>
    </row>
    <row r="82" spans="1:23">
      <c r="A82" s="48">
        <f t="shared" si="11"/>
        <v>77</v>
      </c>
      <c r="B82" s="27"/>
      <c r="C82" s="27"/>
      <c r="D82" s="12"/>
      <c r="E82" s="37" t="str">
        <f t="shared" si="12"/>
        <v/>
      </c>
      <c r="F82" s="37" t="str">
        <f t="shared" si="13"/>
        <v/>
      </c>
      <c r="G82" s="36"/>
      <c r="H82" s="28"/>
      <c r="I82" s="28"/>
      <c r="J82" s="36"/>
      <c r="K82" s="40"/>
      <c r="L82" s="40"/>
      <c r="M82" s="29" t="str">
        <f t="shared" si="14"/>
        <v/>
      </c>
      <c r="N82" s="30"/>
      <c r="O82" s="17" t="str">
        <f>IFERROR(VLOOKUP(M82,計算用!$A$8:$B$15,2,FALSE),"")</f>
        <v/>
      </c>
      <c r="P82" s="41"/>
      <c r="Q82" s="41"/>
      <c r="R82" s="41"/>
      <c r="S82" s="16" t="str">
        <f t="shared" si="10"/>
        <v/>
      </c>
      <c r="T82" s="31"/>
      <c r="U82" s="59"/>
    </row>
    <row r="83" spans="1:23">
      <c r="A83" s="48">
        <f t="shared" si="11"/>
        <v>78</v>
      </c>
      <c r="B83" s="27"/>
      <c r="C83" s="27"/>
      <c r="D83" s="12"/>
      <c r="E83" s="37" t="str">
        <f t="shared" si="12"/>
        <v/>
      </c>
      <c r="F83" s="37" t="str">
        <f t="shared" si="13"/>
        <v/>
      </c>
      <c r="G83" s="36"/>
      <c r="H83" s="28"/>
      <c r="I83" s="28"/>
      <c r="J83" s="36"/>
      <c r="K83" s="40"/>
      <c r="L83" s="40"/>
      <c r="M83" s="29" t="str">
        <f t="shared" si="14"/>
        <v/>
      </c>
      <c r="N83" s="30"/>
      <c r="O83" s="17" t="str">
        <f>IFERROR(VLOOKUP(M83,計算用!$A$8:$B$15,2,FALSE),"")</f>
        <v/>
      </c>
      <c r="P83" s="41"/>
      <c r="Q83" s="41"/>
      <c r="R83" s="41"/>
      <c r="S83" s="16" t="str">
        <f t="shared" si="10"/>
        <v/>
      </c>
      <c r="T83" s="31"/>
      <c r="U83" s="59"/>
    </row>
    <row r="84" spans="1:23">
      <c r="A84" s="48">
        <f t="shared" si="11"/>
        <v>79</v>
      </c>
      <c r="B84" s="27"/>
      <c r="C84" s="27"/>
      <c r="D84" s="12"/>
      <c r="E84" s="37" t="str">
        <f t="shared" si="12"/>
        <v/>
      </c>
      <c r="F84" s="37" t="str">
        <f t="shared" si="13"/>
        <v/>
      </c>
      <c r="G84" s="36"/>
      <c r="H84" s="28"/>
      <c r="I84" s="28"/>
      <c r="J84" s="36"/>
      <c r="K84" s="40"/>
      <c r="L84" s="40"/>
      <c r="M84" s="29" t="str">
        <f t="shared" si="14"/>
        <v/>
      </c>
      <c r="N84" s="30"/>
      <c r="O84" s="17" t="str">
        <f>IFERROR(VLOOKUP(M84,計算用!$A$8:$B$15,2,FALSE),"")</f>
        <v/>
      </c>
      <c r="P84" s="41"/>
      <c r="Q84" s="41"/>
      <c r="R84" s="41"/>
      <c r="S84" s="16" t="str">
        <f t="shared" si="10"/>
        <v/>
      </c>
      <c r="T84" s="31"/>
      <c r="U84" s="59"/>
    </row>
    <row r="85" spans="1:23">
      <c r="A85" s="48">
        <f t="shared" si="11"/>
        <v>80</v>
      </c>
      <c r="B85" s="27"/>
      <c r="C85" s="27"/>
      <c r="D85" s="12"/>
      <c r="E85" s="37" t="str">
        <f t="shared" si="12"/>
        <v/>
      </c>
      <c r="F85" s="37" t="str">
        <f t="shared" si="13"/>
        <v/>
      </c>
      <c r="G85" s="36"/>
      <c r="H85" s="28"/>
      <c r="I85" s="28"/>
      <c r="J85" s="36"/>
      <c r="K85" s="40"/>
      <c r="L85" s="40"/>
      <c r="M85" s="29" t="str">
        <f t="shared" si="14"/>
        <v/>
      </c>
      <c r="N85" s="30"/>
      <c r="O85" s="17" t="str">
        <f>IFERROR(VLOOKUP(M85,計算用!$A$8:$B$15,2,FALSE),"")</f>
        <v/>
      </c>
      <c r="P85" s="41"/>
      <c r="Q85" s="41"/>
      <c r="R85" s="41"/>
      <c r="S85" s="16" t="str">
        <f t="shared" si="10"/>
        <v/>
      </c>
      <c r="T85" s="31"/>
      <c r="U85" s="59"/>
    </row>
    <row r="86" spans="1:23">
      <c r="A86" s="48">
        <f>ROW()-5</f>
        <v>81</v>
      </c>
      <c r="B86" s="27"/>
      <c r="C86" s="27"/>
      <c r="D86" s="12"/>
      <c r="E86" s="37" t="str">
        <f>B86&amp;C86&amp;D86</f>
        <v/>
      </c>
      <c r="F86" s="37" t="str">
        <f>IF(E86="","",COUNTIF($E$6:$E$1385,E86))</f>
        <v/>
      </c>
      <c r="G86" s="36"/>
      <c r="H86" s="28"/>
      <c r="I86" s="28"/>
      <c r="J86" s="36"/>
      <c r="K86" s="40"/>
      <c r="L86" s="40"/>
      <c r="M86" s="29" t="str">
        <f t="shared" ref="M86:M94" si="15">K86&amp;L86</f>
        <v/>
      </c>
      <c r="N86" s="30"/>
      <c r="O86" s="17" t="str">
        <f>IFERROR(VLOOKUP(M86,計算用!$A$8:$B$15,2,FALSE),"")</f>
        <v/>
      </c>
      <c r="P86" s="41"/>
      <c r="Q86" s="41"/>
      <c r="R86" s="41"/>
      <c r="S86" s="16" t="str">
        <f>IF(F86&gt;=2,"","可")</f>
        <v/>
      </c>
      <c r="T86" s="31"/>
      <c r="U86" s="59"/>
      <c r="W86" s="3"/>
    </row>
    <row r="87" spans="1:23">
      <c r="A87" s="48">
        <f t="shared" ref="A87:A150" si="16">ROW()-5</f>
        <v>82</v>
      </c>
      <c r="B87" s="27"/>
      <c r="C87" s="27"/>
      <c r="D87" s="12"/>
      <c r="E87" s="37" t="str">
        <f>B87&amp;C87&amp;D87</f>
        <v/>
      </c>
      <c r="F87" s="37" t="str">
        <f>IF(E87="","",COUNTIF($E$6:$E$1385,E87))</f>
        <v/>
      </c>
      <c r="G87" s="36"/>
      <c r="H87" s="28"/>
      <c r="I87" s="28"/>
      <c r="J87" s="36"/>
      <c r="K87" s="40"/>
      <c r="L87" s="40"/>
      <c r="M87" s="29" t="str">
        <f t="shared" si="15"/>
        <v/>
      </c>
      <c r="N87" s="30"/>
      <c r="O87" s="17" t="str">
        <f>IFERROR(VLOOKUP(M87,計算用!$A$8:$B$15,2,FALSE),"")</f>
        <v/>
      </c>
      <c r="P87" s="41"/>
      <c r="Q87" s="41"/>
      <c r="R87" s="41"/>
      <c r="S87" s="16" t="str">
        <f>IF(F87&gt;=2,"","可")</f>
        <v/>
      </c>
      <c r="T87" s="31"/>
      <c r="U87" s="59"/>
    </row>
    <row r="88" spans="1:23">
      <c r="A88" s="48">
        <f t="shared" si="16"/>
        <v>83</v>
      </c>
      <c r="B88" s="27"/>
      <c r="C88" s="27"/>
      <c r="D88" s="12"/>
      <c r="E88" s="37" t="str">
        <f>B88&amp;C88&amp;D88</f>
        <v/>
      </c>
      <c r="F88" s="37" t="str">
        <f>IF(E88="","",COUNTIF($E$6:$E$1385,E88))</f>
        <v/>
      </c>
      <c r="G88" s="36"/>
      <c r="H88" s="28"/>
      <c r="I88" s="28"/>
      <c r="J88" s="36"/>
      <c r="K88" s="40"/>
      <c r="L88" s="40"/>
      <c r="M88" s="29" t="str">
        <f t="shared" si="15"/>
        <v/>
      </c>
      <c r="N88" s="30"/>
      <c r="O88" s="17" t="str">
        <f>IFERROR(VLOOKUP(M88,計算用!$A$8:$B$15,2,FALSE),"")</f>
        <v/>
      </c>
      <c r="P88" s="41"/>
      <c r="Q88" s="41"/>
      <c r="R88" s="41"/>
      <c r="S88" s="16" t="str">
        <f>IF(F88&gt;=2,"","可")</f>
        <v/>
      </c>
      <c r="T88" s="31"/>
      <c r="U88" s="59"/>
      <c r="W88" s="3"/>
    </row>
    <row r="89" spans="1:23">
      <c r="A89" s="48">
        <f t="shared" si="16"/>
        <v>84</v>
      </c>
      <c r="B89" s="27"/>
      <c r="C89" s="27"/>
      <c r="D89" s="12"/>
      <c r="E89" s="37" t="str">
        <f>B89&amp;C89&amp;D89</f>
        <v/>
      </c>
      <c r="F89" s="37" t="str">
        <f>IF(E89="","",COUNTIF($E$6:$E$1385,E89))</f>
        <v/>
      </c>
      <c r="G89" s="36"/>
      <c r="H89" s="28"/>
      <c r="I89" s="28"/>
      <c r="J89" s="36"/>
      <c r="K89" s="40"/>
      <c r="L89" s="40"/>
      <c r="M89" s="29" t="str">
        <f t="shared" si="15"/>
        <v/>
      </c>
      <c r="N89" s="30"/>
      <c r="O89" s="17" t="str">
        <f>IFERROR(VLOOKUP(M89,計算用!$A$8:$B$15,2,FALSE),"")</f>
        <v/>
      </c>
      <c r="P89" s="41"/>
      <c r="Q89" s="41"/>
      <c r="R89" s="41"/>
      <c r="S89" s="16" t="str">
        <f>IF(F89&gt;=2,"","可")</f>
        <v/>
      </c>
      <c r="T89" s="31"/>
      <c r="U89" s="59"/>
    </row>
    <row r="90" spans="1:23">
      <c r="A90" s="48">
        <f t="shared" si="16"/>
        <v>85</v>
      </c>
      <c r="B90" s="27"/>
      <c r="C90" s="27"/>
      <c r="D90" s="12"/>
      <c r="E90" s="37" t="str">
        <f>B90&amp;C90&amp;D90</f>
        <v/>
      </c>
      <c r="F90" s="37" t="str">
        <f>IF(E90="","",COUNTIF($E$6:$E$1385,E90))</f>
        <v/>
      </c>
      <c r="G90" s="36"/>
      <c r="H90" s="28"/>
      <c r="I90" s="28"/>
      <c r="J90" s="36"/>
      <c r="K90" s="40"/>
      <c r="L90" s="40"/>
      <c r="M90" s="29" t="str">
        <f t="shared" si="15"/>
        <v/>
      </c>
      <c r="N90" s="30"/>
      <c r="O90" s="17" t="str">
        <f>IFERROR(VLOOKUP(M90,計算用!$A$8:$B$15,2,FALSE),"")</f>
        <v/>
      </c>
      <c r="P90" s="41"/>
      <c r="Q90" s="41"/>
      <c r="R90" s="41"/>
      <c r="S90" s="16" t="str">
        <f>IF(F90&gt;=2,"","可")</f>
        <v/>
      </c>
      <c r="T90" s="31"/>
      <c r="U90" s="59"/>
    </row>
    <row r="91" spans="1:23">
      <c r="A91" s="48">
        <f t="shared" si="16"/>
        <v>86</v>
      </c>
      <c r="B91" s="27"/>
      <c r="C91" s="27"/>
      <c r="D91" s="12"/>
      <c r="E91" s="37" t="str">
        <f t="shared" ref="E91:E151" si="17">B91&amp;C91&amp;D91</f>
        <v/>
      </c>
      <c r="F91" s="37" t="str">
        <f t="shared" si="13"/>
        <v/>
      </c>
      <c r="G91" s="36"/>
      <c r="H91" s="28"/>
      <c r="I91" s="28"/>
      <c r="J91" s="36"/>
      <c r="K91" s="40"/>
      <c r="L91" s="40"/>
      <c r="M91" s="29" t="str">
        <f t="shared" si="15"/>
        <v/>
      </c>
      <c r="N91" s="30"/>
      <c r="O91" s="17" t="str">
        <f>IFERROR(VLOOKUP(M91,計算用!$A$8:$B$15,2,FALSE),"")</f>
        <v/>
      </c>
      <c r="P91" s="41"/>
      <c r="Q91" s="41"/>
      <c r="R91" s="41"/>
      <c r="S91" s="16" t="str">
        <f t="shared" ref="S91:S150" si="18">IF(F91&gt;=2,"","可")</f>
        <v/>
      </c>
      <c r="T91" s="31"/>
      <c r="U91" s="59"/>
    </row>
    <row r="92" spans="1:23">
      <c r="A92" s="48">
        <f t="shared" si="16"/>
        <v>87</v>
      </c>
      <c r="B92" s="27"/>
      <c r="C92" s="27"/>
      <c r="D92" s="12"/>
      <c r="E92" s="37" t="str">
        <f t="shared" si="17"/>
        <v/>
      </c>
      <c r="F92" s="37" t="str">
        <f t="shared" si="13"/>
        <v/>
      </c>
      <c r="G92" s="36"/>
      <c r="H92" s="28"/>
      <c r="I92" s="28"/>
      <c r="J92" s="36"/>
      <c r="K92" s="40"/>
      <c r="L92" s="40"/>
      <c r="M92" s="29" t="str">
        <f t="shared" si="15"/>
        <v/>
      </c>
      <c r="N92" s="30"/>
      <c r="O92" s="17" t="str">
        <f>IFERROR(VLOOKUP(M92,計算用!$A$8:$B$15,2,FALSE),"")</f>
        <v/>
      </c>
      <c r="P92" s="41"/>
      <c r="Q92" s="41"/>
      <c r="R92" s="41"/>
      <c r="S92" s="16" t="str">
        <f t="shared" si="18"/>
        <v/>
      </c>
      <c r="T92" s="31"/>
      <c r="U92" s="59"/>
      <c r="W92" s="3"/>
    </row>
    <row r="93" spans="1:23">
      <c r="A93" s="48">
        <f t="shared" si="16"/>
        <v>88</v>
      </c>
      <c r="B93" s="27"/>
      <c r="C93" s="27"/>
      <c r="D93" s="12"/>
      <c r="E93" s="37" t="str">
        <f t="shared" si="17"/>
        <v/>
      </c>
      <c r="F93" s="37" t="str">
        <f t="shared" si="13"/>
        <v/>
      </c>
      <c r="G93" s="36"/>
      <c r="H93" s="28"/>
      <c r="I93" s="28"/>
      <c r="J93" s="36"/>
      <c r="K93" s="40"/>
      <c r="L93" s="40"/>
      <c r="M93" s="29" t="str">
        <f t="shared" si="15"/>
        <v/>
      </c>
      <c r="N93" s="30"/>
      <c r="O93" s="17" t="str">
        <f>IFERROR(VLOOKUP(M93,計算用!$A$8:$B$15,2,FALSE),"")</f>
        <v/>
      </c>
      <c r="P93" s="41"/>
      <c r="Q93" s="41"/>
      <c r="R93" s="41"/>
      <c r="S93" s="16" t="str">
        <f t="shared" si="18"/>
        <v/>
      </c>
      <c r="T93" s="31"/>
      <c r="U93" s="59"/>
    </row>
    <row r="94" spans="1:23">
      <c r="A94" s="48">
        <f t="shared" si="16"/>
        <v>89</v>
      </c>
      <c r="B94" s="27"/>
      <c r="C94" s="27"/>
      <c r="D94" s="12"/>
      <c r="E94" s="37" t="str">
        <f t="shared" si="17"/>
        <v/>
      </c>
      <c r="F94" s="37" t="str">
        <f t="shared" si="13"/>
        <v/>
      </c>
      <c r="G94" s="36"/>
      <c r="H94" s="28"/>
      <c r="I94" s="28"/>
      <c r="J94" s="36"/>
      <c r="K94" s="40"/>
      <c r="L94" s="40"/>
      <c r="M94" s="29" t="str">
        <f t="shared" si="15"/>
        <v/>
      </c>
      <c r="N94" s="30"/>
      <c r="O94" s="17" t="str">
        <f>IFERROR(VLOOKUP(M94,計算用!$A$8:$B$15,2,FALSE),"")</f>
        <v/>
      </c>
      <c r="P94" s="41"/>
      <c r="Q94" s="41"/>
      <c r="R94" s="41"/>
      <c r="S94" s="16" t="str">
        <f t="shared" si="18"/>
        <v/>
      </c>
      <c r="T94" s="31"/>
      <c r="U94" s="59"/>
    </row>
    <row r="95" spans="1:23">
      <c r="A95" s="48">
        <f t="shared" si="16"/>
        <v>90</v>
      </c>
      <c r="B95" s="27"/>
      <c r="C95" s="27"/>
      <c r="D95" s="12"/>
      <c r="E95" s="37" t="str">
        <f t="shared" si="17"/>
        <v/>
      </c>
      <c r="F95" s="37" t="str">
        <f t="shared" si="13"/>
        <v/>
      </c>
      <c r="G95" s="36"/>
      <c r="H95" s="28"/>
      <c r="I95" s="28"/>
      <c r="J95" s="36"/>
      <c r="K95" s="40"/>
      <c r="L95" s="40"/>
      <c r="M95" s="29" t="str">
        <f t="shared" ref="M95:M158" si="19">K95&amp;L95</f>
        <v/>
      </c>
      <c r="N95" s="30"/>
      <c r="O95" s="17" t="str">
        <f>IFERROR(VLOOKUP(M95,計算用!$A$8:$B$15,2,FALSE),"")</f>
        <v/>
      </c>
      <c r="P95" s="41"/>
      <c r="Q95" s="41"/>
      <c r="R95" s="41"/>
      <c r="S95" s="16" t="str">
        <f t="shared" si="18"/>
        <v/>
      </c>
      <c r="T95" s="31"/>
      <c r="U95" s="59"/>
      <c r="W95" s="3"/>
    </row>
    <row r="96" spans="1:23">
      <c r="A96" s="48">
        <f t="shared" si="16"/>
        <v>91</v>
      </c>
      <c r="B96" s="27"/>
      <c r="C96" s="27"/>
      <c r="D96" s="12"/>
      <c r="E96" s="37" t="str">
        <f t="shared" si="17"/>
        <v/>
      </c>
      <c r="F96" s="37" t="str">
        <f t="shared" si="13"/>
        <v/>
      </c>
      <c r="G96" s="36"/>
      <c r="H96" s="28"/>
      <c r="I96" s="28"/>
      <c r="J96" s="36"/>
      <c r="K96" s="40"/>
      <c r="L96" s="40"/>
      <c r="M96" s="29" t="str">
        <f t="shared" si="19"/>
        <v/>
      </c>
      <c r="N96" s="30"/>
      <c r="O96" s="17" t="str">
        <f>IFERROR(VLOOKUP(M96,計算用!$A$8:$B$15,2,FALSE),"")</f>
        <v/>
      </c>
      <c r="P96" s="41"/>
      <c r="Q96" s="41"/>
      <c r="R96" s="41"/>
      <c r="S96" s="16" t="str">
        <f t="shared" si="18"/>
        <v/>
      </c>
      <c r="T96" s="31"/>
      <c r="U96" s="59"/>
    </row>
    <row r="97" spans="1:23">
      <c r="A97" s="48">
        <f t="shared" si="16"/>
        <v>92</v>
      </c>
      <c r="B97" s="27"/>
      <c r="C97" s="27"/>
      <c r="D97" s="12"/>
      <c r="E97" s="37" t="str">
        <f t="shared" si="17"/>
        <v/>
      </c>
      <c r="F97" s="37" t="str">
        <f t="shared" si="13"/>
        <v/>
      </c>
      <c r="G97" s="36"/>
      <c r="H97" s="28"/>
      <c r="I97" s="28"/>
      <c r="J97" s="36"/>
      <c r="K97" s="40"/>
      <c r="L97" s="40"/>
      <c r="M97" s="29" t="str">
        <f t="shared" si="19"/>
        <v/>
      </c>
      <c r="N97" s="30"/>
      <c r="O97" s="17" t="str">
        <f>IFERROR(VLOOKUP(M97,計算用!$A$8:$B$15,2,FALSE),"")</f>
        <v/>
      </c>
      <c r="P97" s="41"/>
      <c r="Q97" s="41"/>
      <c r="R97" s="41"/>
      <c r="S97" s="16" t="str">
        <f t="shared" si="18"/>
        <v/>
      </c>
      <c r="T97" s="31"/>
      <c r="U97" s="59"/>
    </row>
    <row r="98" spans="1:23">
      <c r="A98" s="48">
        <f t="shared" si="16"/>
        <v>93</v>
      </c>
      <c r="B98" s="27"/>
      <c r="C98" s="27"/>
      <c r="D98" s="12"/>
      <c r="E98" s="37" t="str">
        <f t="shared" si="17"/>
        <v/>
      </c>
      <c r="F98" s="37" t="str">
        <f t="shared" si="13"/>
        <v/>
      </c>
      <c r="G98" s="36"/>
      <c r="H98" s="28"/>
      <c r="I98" s="28"/>
      <c r="J98" s="36"/>
      <c r="K98" s="40"/>
      <c r="L98" s="40"/>
      <c r="M98" s="29" t="str">
        <f t="shared" si="19"/>
        <v/>
      </c>
      <c r="N98" s="30"/>
      <c r="O98" s="17" t="str">
        <f>IFERROR(VLOOKUP(M98,計算用!$A$8:$B$15,2,FALSE),"")</f>
        <v/>
      </c>
      <c r="P98" s="41"/>
      <c r="Q98" s="41"/>
      <c r="R98" s="41"/>
      <c r="S98" s="16" t="str">
        <f t="shared" si="18"/>
        <v/>
      </c>
      <c r="T98" s="31"/>
      <c r="U98" s="59"/>
    </row>
    <row r="99" spans="1:23">
      <c r="A99" s="48">
        <f t="shared" si="16"/>
        <v>94</v>
      </c>
      <c r="B99" s="27"/>
      <c r="C99" s="27"/>
      <c r="D99" s="12"/>
      <c r="E99" s="37" t="str">
        <f t="shared" si="17"/>
        <v/>
      </c>
      <c r="F99" s="37" t="str">
        <f t="shared" si="13"/>
        <v/>
      </c>
      <c r="G99" s="36"/>
      <c r="H99" s="28"/>
      <c r="I99" s="28"/>
      <c r="J99" s="36"/>
      <c r="K99" s="40"/>
      <c r="L99" s="40"/>
      <c r="M99" s="29" t="str">
        <f t="shared" si="19"/>
        <v/>
      </c>
      <c r="N99" s="30"/>
      <c r="O99" s="17" t="str">
        <f>IFERROR(VLOOKUP(M99,計算用!$A$8:$B$15,2,FALSE),"")</f>
        <v/>
      </c>
      <c r="P99" s="41"/>
      <c r="Q99" s="41"/>
      <c r="R99" s="41"/>
      <c r="S99" s="16" t="str">
        <f t="shared" si="18"/>
        <v/>
      </c>
      <c r="T99" s="31"/>
      <c r="U99" s="59"/>
    </row>
    <row r="100" spans="1:23">
      <c r="A100" s="48">
        <f t="shared" si="16"/>
        <v>95</v>
      </c>
      <c r="B100" s="27"/>
      <c r="C100" s="27"/>
      <c r="D100" s="12"/>
      <c r="E100" s="37" t="str">
        <f t="shared" si="17"/>
        <v/>
      </c>
      <c r="F100" s="37" t="str">
        <f t="shared" si="13"/>
        <v/>
      </c>
      <c r="G100" s="36"/>
      <c r="H100" s="28"/>
      <c r="I100" s="28"/>
      <c r="J100" s="36"/>
      <c r="K100" s="40"/>
      <c r="L100" s="40"/>
      <c r="M100" s="29" t="str">
        <f t="shared" si="19"/>
        <v/>
      </c>
      <c r="N100" s="30"/>
      <c r="O100" s="17" t="str">
        <f>IFERROR(VLOOKUP(M100,計算用!$A$8:$B$15,2,FALSE),"")</f>
        <v/>
      </c>
      <c r="P100" s="41"/>
      <c r="Q100" s="41"/>
      <c r="R100" s="41"/>
      <c r="S100" s="16" t="str">
        <f t="shared" si="18"/>
        <v/>
      </c>
      <c r="T100" s="31"/>
      <c r="U100" s="59"/>
    </row>
    <row r="101" spans="1:23">
      <c r="A101" s="48">
        <f t="shared" si="16"/>
        <v>96</v>
      </c>
      <c r="B101" s="27"/>
      <c r="C101" s="27"/>
      <c r="D101" s="12"/>
      <c r="E101" s="37" t="str">
        <f t="shared" si="17"/>
        <v/>
      </c>
      <c r="F101" s="37" t="str">
        <f t="shared" si="13"/>
        <v/>
      </c>
      <c r="G101" s="36"/>
      <c r="H101" s="28"/>
      <c r="I101" s="28"/>
      <c r="J101" s="36"/>
      <c r="K101" s="40"/>
      <c r="L101" s="40"/>
      <c r="M101" s="29" t="str">
        <f t="shared" si="19"/>
        <v/>
      </c>
      <c r="N101" s="30"/>
      <c r="O101" s="17" t="str">
        <f>IFERROR(VLOOKUP(M101,計算用!$A$8:$B$15,2,FALSE),"")</f>
        <v/>
      </c>
      <c r="P101" s="41"/>
      <c r="Q101" s="41"/>
      <c r="R101" s="41"/>
      <c r="S101" s="16" t="str">
        <f t="shared" si="18"/>
        <v/>
      </c>
      <c r="T101" s="31"/>
      <c r="U101" s="59"/>
    </row>
    <row r="102" spans="1:23">
      <c r="A102" s="48">
        <f t="shared" si="16"/>
        <v>97</v>
      </c>
      <c r="B102" s="27"/>
      <c r="C102" s="27"/>
      <c r="D102" s="12"/>
      <c r="E102" s="37" t="str">
        <f t="shared" si="17"/>
        <v/>
      </c>
      <c r="F102" s="37" t="str">
        <f t="shared" si="13"/>
        <v/>
      </c>
      <c r="G102" s="36"/>
      <c r="H102" s="28"/>
      <c r="I102" s="28"/>
      <c r="J102" s="36"/>
      <c r="K102" s="40"/>
      <c r="L102" s="40"/>
      <c r="M102" s="29" t="str">
        <f t="shared" si="19"/>
        <v/>
      </c>
      <c r="N102" s="30"/>
      <c r="O102" s="17" t="str">
        <f>IFERROR(VLOOKUP(M102,計算用!$A$8:$B$15,2,FALSE),"")</f>
        <v/>
      </c>
      <c r="P102" s="41"/>
      <c r="Q102" s="41"/>
      <c r="R102" s="41"/>
      <c r="S102" s="16" t="str">
        <f t="shared" si="18"/>
        <v/>
      </c>
      <c r="T102" s="31"/>
      <c r="U102" s="59"/>
    </row>
    <row r="103" spans="1:23">
      <c r="A103" s="48">
        <f t="shared" si="16"/>
        <v>98</v>
      </c>
      <c r="B103" s="27"/>
      <c r="C103" s="27"/>
      <c r="D103" s="12"/>
      <c r="E103" s="37" t="str">
        <f t="shared" si="17"/>
        <v/>
      </c>
      <c r="F103" s="37" t="str">
        <f t="shared" si="13"/>
        <v/>
      </c>
      <c r="G103" s="36"/>
      <c r="H103" s="28"/>
      <c r="I103" s="28"/>
      <c r="J103" s="36"/>
      <c r="K103" s="40"/>
      <c r="L103" s="40"/>
      <c r="M103" s="29" t="str">
        <f t="shared" si="19"/>
        <v/>
      </c>
      <c r="N103" s="30"/>
      <c r="O103" s="17" t="str">
        <f>IFERROR(VLOOKUP(M103,計算用!$A$8:$B$15,2,FALSE),"")</f>
        <v/>
      </c>
      <c r="P103" s="41"/>
      <c r="Q103" s="41"/>
      <c r="R103" s="41"/>
      <c r="S103" s="16" t="str">
        <f t="shared" si="18"/>
        <v/>
      </c>
      <c r="T103" s="31"/>
      <c r="U103" s="59"/>
    </row>
    <row r="104" spans="1:23">
      <c r="A104" s="48">
        <f t="shared" si="16"/>
        <v>99</v>
      </c>
      <c r="B104" s="27"/>
      <c r="C104" s="27"/>
      <c r="D104" s="12"/>
      <c r="E104" s="37" t="str">
        <f t="shared" si="17"/>
        <v/>
      </c>
      <c r="F104" s="37" t="str">
        <f t="shared" si="13"/>
        <v/>
      </c>
      <c r="G104" s="36"/>
      <c r="H104" s="28"/>
      <c r="I104" s="28"/>
      <c r="J104" s="36"/>
      <c r="K104" s="40"/>
      <c r="L104" s="40"/>
      <c r="M104" s="29" t="str">
        <f t="shared" si="19"/>
        <v/>
      </c>
      <c r="N104" s="30"/>
      <c r="O104" s="17" t="str">
        <f>IFERROR(VLOOKUP(M104,計算用!$A$8:$B$15,2,FALSE),"")</f>
        <v/>
      </c>
      <c r="P104" s="41"/>
      <c r="Q104" s="41"/>
      <c r="R104" s="41"/>
      <c r="S104" s="16" t="str">
        <f t="shared" si="18"/>
        <v/>
      </c>
      <c r="T104" s="31"/>
      <c r="U104" s="59"/>
    </row>
    <row r="105" spans="1:23">
      <c r="A105" s="48">
        <f t="shared" si="16"/>
        <v>100</v>
      </c>
      <c r="B105" s="27"/>
      <c r="C105" s="27"/>
      <c r="D105" s="12"/>
      <c r="E105" s="37" t="str">
        <f t="shared" si="17"/>
        <v/>
      </c>
      <c r="F105" s="37" t="str">
        <f t="shared" si="13"/>
        <v/>
      </c>
      <c r="G105" s="36"/>
      <c r="H105" s="28"/>
      <c r="I105" s="28"/>
      <c r="J105" s="36"/>
      <c r="K105" s="40"/>
      <c r="L105" s="40"/>
      <c r="M105" s="29" t="str">
        <f t="shared" si="19"/>
        <v/>
      </c>
      <c r="N105" s="30"/>
      <c r="O105" s="17" t="str">
        <f>IFERROR(VLOOKUP(M105,計算用!$A$8:$B$15,2,FALSE),"")</f>
        <v/>
      </c>
      <c r="P105" s="41"/>
      <c r="Q105" s="41"/>
      <c r="R105" s="41"/>
      <c r="S105" s="16" t="str">
        <f t="shared" si="18"/>
        <v/>
      </c>
      <c r="T105" s="31"/>
      <c r="U105" s="59"/>
    </row>
    <row r="106" spans="1:23">
      <c r="A106" s="48">
        <f t="shared" si="16"/>
        <v>101</v>
      </c>
      <c r="B106" s="27"/>
      <c r="C106" s="27"/>
      <c r="D106" s="12"/>
      <c r="E106" s="37" t="str">
        <f t="shared" si="17"/>
        <v/>
      </c>
      <c r="F106" s="37" t="str">
        <f t="shared" si="13"/>
        <v/>
      </c>
      <c r="G106" s="36"/>
      <c r="H106" s="28"/>
      <c r="I106" s="28"/>
      <c r="J106" s="36"/>
      <c r="K106" s="40"/>
      <c r="L106" s="40"/>
      <c r="M106" s="29" t="str">
        <f t="shared" si="19"/>
        <v/>
      </c>
      <c r="N106" s="30"/>
      <c r="O106" s="17" t="str">
        <f>IFERROR(VLOOKUP(M106,計算用!$A$8:$B$15,2,FALSE),"")</f>
        <v/>
      </c>
      <c r="P106" s="41"/>
      <c r="Q106" s="41"/>
      <c r="R106" s="41"/>
      <c r="S106" s="16" t="str">
        <f t="shared" si="18"/>
        <v/>
      </c>
      <c r="T106" s="31"/>
      <c r="U106" s="59"/>
    </row>
    <row r="107" spans="1:23">
      <c r="A107" s="48">
        <f t="shared" si="16"/>
        <v>102</v>
      </c>
      <c r="B107" s="27"/>
      <c r="C107" s="27"/>
      <c r="D107" s="12"/>
      <c r="E107" s="37" t="str">
        <f t="shared" si="17"/>
        <v/>
      </c>
      <c r="F107" s="37" t="str">
        <f t="shared" si="13"/>
        <v/>
      </c>
      <c r="G107" s="36"/>
      <c r="H107" s="28"/>
      <c r="I107" s="28"/>
      <c r="J107" s="36"/>
      <c r="K107" s="40"/>
      <c r="L107" s="40"/>
      <c r="M107" s="29" t="str">
        <f t="shared" si="19"/>
        <v/>
      </c>
      <c r="N107" s="30"/>
      <c r="O107" s="17" t="str">
        <f>IFERROR(VLOOKUP(M107,計算用!$A$8:$B$15,2,FALSE),"")</f>
        <v/>
      </c>
      <c r="P107" s="41"/>
      <c r="Q107" s="41"/>
      <c r="R107" s="41"/>
      <c r="S107" s="16" t="str">
        <f t="shared" si="18"/>
        <v/>
      </c>
      <c r="T107" s="31"/>
      <c r="U107" s="59"/>
    </row>
    <row r="108" spans="1:23">
      <c r="A108" s="48">
        <f t="shared" si="16"/>
        <v>103</v>
      </c>
      <c r="B108" s="27"/>
      <c r="C108" s="27"/>
      <c r="D108" s="12"/>
      <c r="E108" s="37" t="str">
        <f t="shared" si="17"/>
        <v/>
      </c>
      <c r="F108" s="37" t="str">
        <f t="shared" si="13"/>
        <v/>
      </c>
      <c r="G108" s="36"/>
      <c r="H108" s="28"/>
      <c r="I108" s="28"/>
      <c r="J108" s="36"/>
      <c r="K108" s="40"/>
      <c r="L108" s="40"/>
      <c r="M108" s="29" t="str">
        <f t="shared" si="19"/>
        <v/>
      </c>
      <c r="N108" s="30"/>
      <c r="O108" s="17" t="str">
        <f>IFERROR(VLOOKUP(M108,計算用!$A$8:$B$15,2,FALSE),"")</f>
        <v/>
      </c>
      <c r="P108" s="41"/>
      <c r="Q108" s="41"/>
      <c r="R108" s="41"/>
      <c r="S108" s="16" t="str">
        <f t="shared" si="18"/>
        <v/>
      </c>
      <c r="T108" s="31"/>
      <c r="U108" s="59"/>
    </row>
    <row r="109" spans="1:23">
      <c r="A109" s="48">
        <f t="shared" si="16"/>
        <v>104</v>
      </c>
      <c r="B109" s="27"/>
      <c r="C109" s="27"/>
      <c r="D109" s="12"/>
      <c r="E109" s="37" t="str">
        <f t="shared" si="17"/>
        <v/>
      </c>
      <c r="F109" s="37" t="str">
        <f t="shared" si="13"/>
        <v/>
      </c>
      <c r="G109" s="36"/>
      <c r="H109" s="28"/>
      <c r="I109" s="28"/>
      <c r="J109" s="36"/>
      <c r="K109" s="40"/>
      <c r="L109" s="40"/>
      <c r="M109" s="29" t="str">
        <f t="shared" si="19"/>
        <v/>
      </c>
      <c r="N109" s="30"/>
      <c r="O109" s="17" t="str">
        <f>IFERROR(VLOOKUP(M109,計算用!$A$8:$B$15,2,FALSE),"")</f>
        <v/>
      </c>
      <c r="P109" s="41"/>
      <c r="Q109" s="41"/>
      <c r="R109" s="41"/>
      <c r="S109" s="16" t="str">
        <f t="shared" si="18"/>
        <v/>
      </c>
      <c r="T109" s="31"/>
      <c r="U109" s="59"/>
    </row>
    <row r="110" spans="1:23">
      <c r="A110" s="48">
        <f t="shared" si="16"/>
        <v>105</v>
      </c>
      <c r="B110" s="27"/>
      <c r="C110" s="27"/>
      <c r="D110" s="12"/>
      <c r="E110" s="37" t="str">
        <f t="shared" si="17"/>
        <v/>
      </c>
      <c r="F110" s="37" t="str">
        <f t="shared" si="13"/>
        <v/>
      </c>
      <c r="G110" s="36"/>
      <c r="H110" s="28"/>
      <c r="I110" s="28"/>
      <c r="J110" s="36"/>
      <c r="K110" s="40"/>
      <c r="L110" s="40"/>
      <c r="M110" s="29" t="str">
        <f t="shared" si="19"/>
        <v/>
      </c>
      <c r="N110" s="30"/>
      <c r="O110" s="17" t="str">
        <f>IFERROR(VLOOKUP(M110,計算用!$A$8:$B$15,2,FALSE),"")</f>
        <v/>
      </c>
      <c r="P110" s="41"/>
      <c r="Q110" s="41"/>
      <c r="R110" s="41"/>
      <c r="S110" s="16" t="str">
        <f t="shared" si="18"/>
        <v/>
      </c>
      <c r="T110" s="31"/>
      <c r="U110" s="59"/>
    </row>
    <row r="111" spans="1:23">
      <c r="A111" s="48">
        <f t="shared" si="16"/>
        <v>106</v>
      </c>
      <c r="B111" s="27"/>
      <c r="C111" s="27"/>
      <c r="D111" s="12"/>
      <c r="E111" s="37" t="str">
        <f t="shared" si="17"/>
        <v/>
      </c>
      <c r="F111" s="37" t="str">
        <f t="shared" si="13"/>
        <v/>
      </c>
      <c r="G111" s="36"/>
      <c r="H111" s="28"/>
      <c r="I111" s="28"/>
      <c r="J111" s="36"/>
      <c r="K111" s="40"/>
      <c r="L111" s="40"/>
      <c r="M111" s="29" t="str">
        <f t="shared" si="19"/>
        <v/>
      </c>
      <c r="N111" s="30"/>
      <c r="O111" s="17" t="str">
        <f>IFERROR(VLOOKUP(M111,計算用!$A$8:$B$15,2,FALSE),"")</f>
        <v/>
      </c>
      <c r="P111" s="41"/>
      <c r="Q111" s="41"/>
      <c r="R111" s="41"/>
      <c r="S111" s="16" t="str">
        <f t="shared" si="18"/>
        <v/>
      </c>
      <c r="T111" s="31"/>
      <c r="U111" s="59"/>
    </row>
    <row r="112" spans="1:23">
      <c r="A112" s="48">
        <f t="shared" si="16"/>
        <v>107</v>
      </c>
      <c r="B112" s="27"/>
      <c r="C112" s="27"/>
      <c r="D112" s="12"/>
      <c r="E112" s="37" t="str">
        <f t="shared" si="17"/>
        <v/>
      </c>
      <c r="F112" s="37" t="str">
        <f t="shared" si="13"/>
        <v/>
      </c>
      <c r="G112" s="36"/>
      <c r="H112" s="28"/>
      <c r="I112" s="28"/>
      <c r="J112" s="36"/>
      <c r="K112" s="40"/>
      <c r="L112" s="40"/>
      <c r="M112" s="29" t="str">
        <f t="shared" si="19"/>
        <v/>
      </c>
      <c r="N112" s="30"/>
      <c r="O112" s="17" t="str">
        <f>IFERROR(VLOOKUP(M112,計算用!$A$8:$B$15,2,FALSE),"")</f>
        <v/>
      </c>
      <c r="P112" s="41"/>
      <c r="Q112" s="41"/>
      <c r="R112" s="41"/>
      <c r="S112" s="16" t="str">
        <f t="shared" si="18"/>
        <v/>
      </c>
      <c r="T112" s="31"/>
      <c r="U112" s="59"/>
      <c r="W112" s="3"/>
    </row>
    <row r="113" spans="1:21">
      <c r="A113" s="48">
        <f t="shared" si="16"/>
        <v>108</v>
      </c>
      <c r="B113" s="27"/>
      <c r="C113" s="27"/>
      <c r="D113" s="12"/>
      <c r="E113" s="37" t="str">
        <f t="shared" si="17"/>
        <v/>
      </c>
      <c r="F113" s="37" t="str">
        <f t="shared" si="13"/>
        <v/>
      </c>
      <c r="G113" s="36"/>
      <c r="H113" s="28"/>
      <c r="I113" s="28"/>
      <c r="J113" s="36"/>
      <c r="K113" s="40"/>
      <c r="L113" s="40"/>
      <c r="M113" s="29" t="str">
        <f t="shared" si="19"/>
        <v/>
      </c>
      <c r="N113" s="30"/>
      <c r="O113" s="17" t="str">
        <f>IFERROR(VLOOKUP(M113,計算用!$A$8:$B$15,2,FALSE),"")</f>
        <v/>
      </c>
      <c r="P113" s="41"/>
      <c r="Q113" s="41"/>
      <c r="R113" s="41"/>
      <c r="S113" s="16" t="str">
        <f t="shared" si="18"/>
        <v/>
      </c>
      <c r="T113" s="31"/>
      <c r="U113" s="59"/>
    </row>
    <row r="114" spans="1:21">
      <c r="A114" s="48">
        <f t="shared" si="16"/>
        <v>109</v>
      </c>
      <c r="B114" s="27"/>
      <c r="C114" s="27"/>
      <c r="D114" s="12"/>
      <c r="E114" s="37" t="str">
        <f t="shared" si="17"/>
        <v/>
      </c>
      <c r="F114" s="37" t="str">
        <f t="shared" si="13"/>
        <v/>
      </c>
      <c r="G114" s="36"/>
      <c r="H114" s="28"/>
      <c r="I114" s="28"/>
      <c r="J114" s="36"/>
      <c r="K114" s="40"/>
      <c r="L114" s="40"/>
      <c r="M114" s="29" t="str">
        <f t="shared" si="19"/>
        <v/>
      </c>
      <c r="N114" s="30"/>
      <c r="O114" s="17" t="str">
        <f>IFERROR(VLOOKUP(M114,計算用!$A$8:$B$15,2,FALSE),"")</f>
        <v/>
      </c>
      <c r="P114" s="41"/>
      <c r="Q114" s="41"/>
      <c r="R114" s="41"/>
      <c r="S114" s="16" t="str">
        <f t="shared" si="18"/>
        <v/>
      </c>
      <c r="T114" s="31"/>
      <c r="U114" s="59"/>
    </row>
    <row r="115" spans="1:21">
      <c r="A115" s="48">
        <f t="shared" si="16"/>
        <v>110</v>
      </c>
      <c r="B115" s="27"/>
      <c r="C115" s="27"/>
      <c r="D115" s="12"/>
      <c r="E115" s="37" t="str">
        <f t="shared" si="17"/>
        <v/>
      </c>
      <c r="F115" s="37" t="str">
        <f t="shared" si="13"/>
        <v/>
      </c>
      <c r="G115" s="36"/>
      <c r="H115" s="28"/>
      <c r="I115" s="28"/>
      <c r="J115" s="36"/>
      <c r="K115" s="40"/>
      <c r="L115" s="40"/>
      <c r="M115" s="29" t="str">
        <f t="shared" si="19"/>
        <v/>
      </c>
      <c r="N115" s="30"/>
      <c r="O115" s="17" t="str">
        <f>IFERROR(VLOOKUP(M115,計算用!$A$8:$B$15,2,FALSE),"")</f>
        <v/>
      </c>
      <c r="P115" s="41"/>
      <c r="Q115" s="41"/>
      <c r="R115" s="41"/>
      <c r="S115" s="16" t="str">
        <f t="shared" si="18"/>
        <v/>
      </c>
      <c r="T115" s="31"/>
      <c r="U115" s="59"/>
    </row>
    <row r="116" spans="1:21">
      <c r="A116" s="48">
        <f t="shared" si="16"/>
        <v>111</v>
      </c>
      <c r="B116" s="27"/>
      <c r="C116" s="27"/>
      <c r="D116" s="12"/>
      <c r="E116" s="37" t="str">
        <f t="shared" si="17"/>
        <v/>
      </c>
      <c r="F116" s="37" t="str">
        <f t="shared" si="13"/>
        <v/>
      </c>
      <c r="G116" s="36"/>
      <c r="H116" s="28"/>
      <c r="I116" s="28"/>
      <c r="J116" s="36"/>
      <c r="K116" s="40"/>
      <c r="L116" s="40"/>
      <c r="M116" s="29" t="str">
        <f t="shared" si="19"/>
        <v/>
      </c>
      <c r="N116" s="30"/>
      <c r="O116" s="17" t="str">
        <f>IFERROR(VLOOKUP(M116,計算用!$A$8:$B$15,2,FALSE),"")</f>
        <v/>
      </c>
      <c r="P116" s="41"/>
      <c r="Q116" s="41"/>
      <c r="R116" s="41"/>
      <c r="S116" s="16" t="str">
        <f t="shared" si="18"/>
        <v/>
      </c>
      <c r="T116" s="31"/>
      <c r="U116" s="59"/>
    </row>
    <row r="117" spans="1:21">
      <c r="A117" s="48">
        <f t="shared" si="16"/>
        <v>112</v>
      </c>
      <c r="B117" s="27"/>
      <c r="C117" s="27"/>
      <c r="D117" s="12"/>
      <c r="E117" s="37" t="str">
        <f t="shared" si="17"/>
        <v/>
      </c>
      <c r="F117" s="37" t="str">
        <f t="shared" si="13"/>
        <v/>
      </c>
      <c r="G117" s="36"/>
      <c r="H117" s="28"/>
      <c r="I117" s="28"/>
      <c r="J117" s="36"/>
      <c r="K117" s="40"/>
      <c r="L117" s="40"/>
      <c r="M117" s="29" t="str">
        <f t="shared" si="19"/>
        <v/>
      </c>
      <c r="N117" s="30"/>
      <c r="O117" s="17" t="str">
        <f>IFERROR(VLOOKUP(M117,計算用!$A$8:$B$15,2,FALSE),"")</f>
        <v/>
      </c>
      <c r="P117" s="41"/>
      <c r="Q117" s="41"/>
      <c r="R117" s="41"/>
      <c r="S117" s="16" t="str">
        <f t="shared" si="18"/>
        <v/>
      </c>
      <c r="T117" s="31"/>
      <c r="U117" s="59"/>
    </row>
    <row r="118" spans="1:21">
      <c r="A118" s="48">
        <f t="shared" si="16"/>
        <v>113</v>
      </c>
      <c r="B118" s="27"/>
      <c r="C118" s="27"/>
      <c r="D118" s="12"/>
      <c r="E118" s="37" t="str">
        <f t="shared" si="17"/>
        <v/>
      </c>
      <c r="F118" s="37" t="str">
        <f t="shared" si="13"/>
        <v/>
      </c>
      <c r="G118" s="36"/>
      <c r="H118" s="28"/>
      <c r="I118" s="28"/>
      <c r="J118" s="36"/>
      <c r="K118" s="40"/>
      <c r="L118" s="40"/>
      <c r="M118" s="29" t="str">
        <f t="shared" si="19"/>
        <v/>
      </c>
      <c r="N118" s="30"/>
      <c r="O118" s="17" t="str">
        <f>IFERROR(VLOOKUP(M118,計算用!$A$8:$B$15,2,FALSE),"")</f>
        <v/>
      </c>
      <c r="P118" s="41"/>
      <c r="Q118" s="41"/>
      <c r="R118" s="41"/>
      <c r="S118" s="16" t="str">
        <f t="shared" si="18"/>
        <v/>
      </c>
      <c r="T118" s="31"/>
      <c r="U118" s="59"/>
    </row>
    <row r="119" spans="1:21">
      <c r="A119" s="48">
        <f t="shared" si="16"/>
        <v>114</v>
      </c>
      <c r="B119" s="27"/>
      <c r="C119" s="27"/>
      <c r="D119" s="12"/>
      <c r="E119" s="37" t="str">
        <f t="shared" si="17"/>
        <v/>
      </c>
      <c r="F119" s="37" t="str">
        <f t="shared" si="13"/>
        <v/>
      </c>
      <c r="G119" s="36"/>
      <c r="H119" s="28"/>
      <c r="I119" s="28"/>
      <c r="J119" s="36"/>
      <c r="K119" s="40"/>
      <c r="L119" s="40"/>
      <c r="M119" s="29" t="str">
        <f t="shared" si="19"/>
        <v/>
      </c>
      <c r="N119" s="30"/>
      <c r="O119" s="17" t="str">
        <f>IFERROR(VLOOKUP(M119,計算用!$A$8:$B$15,2,FALSE),"")</f>
        <v/>
      </c>
      <c r="P119" s="41"/>
      <c r="Q119" s="41"/>
      <c r="R119" s="41"/>
      <c r="S119" s="16" t="str">
        <f t="shared" si="18"/>
        <v/>
      </c>
      <c r="T119" s="31"/>
      <c r="U119" s="59"/>
    </row>
    <row r="120" spans="1:21">
      <c r="A120" s="48">
        <f t="shared" si="16"/>
        <v>115</v>
      </c>
      <c r="B120" s="27"/>
      <c r="C120" s="27"/>
      <c r="D120" s="12"/>
      <c r="E120" s="37" t="str">
        <f t="shared" si="17"/>
        <v/>
      </c>
      <c r="F120" s="37" t="str">
        <f t="shared" si="13"/>
        <v/>
      </c>
      <c r="G120" s="36"/>
      <c r="H120" s="28"/>
      <c r="I120" s="28"/>
      <c r="J120" s="36"/>
      <c r="K120" s="40"/>
      <c r="L120" s="40"/>
      <c r="M120" s="29" t="str">
        <f t="shared" si="19"/>
        <v/>
      </c>
      <c r="N120" s="30"/>
      <c r="O120" s="17" t="str">
        <f>IFERROR(VLOOKUP(M120,計算用!$A$8:$B$15,2,FALSE),"")</f>
        <v/>
      </c>
      <c r="P120" s="41"/>
      <c r="Q120" s="41"/>
      <c r="R120" s="41"/>
      <c r="S120" s="16" t="str">
        <f t="shared" si="18"/>
        <v/>
      </c>
      <c r="T120" s="31"/>
      <c r="U120" s="59"/>
    </row>
    <row r="121" spans="1:21">
      <c r="A121" s="48">
        <f t="shared" si="16"/>
        <v>116</v>
      </c>
      <c r="B121" s="27"/>
      <c r="C121" s="27"/>
      <c r="D121" s="12"/>
      <c r="E121" s="37" t="str">
        <f t="shared" si="17"/>
        <v/>
      </c>
      <c r="F121" s="37" t="str">
        <f t="shared" si="13"/>
        <v/>
      </c>
      <c r="G121" s="36"/>
      <c r="H121" s="28"/>
      <c r="I121" s="28"/>
      <c r="J121" s="36"/>
      <c r="K121" s="40"/>
      <c r="L121" s="40"/>
      <c r="M121" s="29" t="str">
        <f t="shared" si="19"/>
        <v/>
      </c>
      <c r="N121" s="30"/>
      <c r="O121" s="17" t="str">
        <f>IFERROR(VLOOKUP(M121,計算用!$A$8:$B$15,2,FALSE),"")</f>
        <v/>
      </c>
      <c r="P121" s="41"/>
      <c r="Q121" s="41"/>
      <c r="R121" s="41"/>
      <c r="S121" s="16" t="str">
        <f t="shared" si="18"/>
        <v/>
      </c>
      <c r="T121" s="31"/>
      <c r="U121" s="59"/>
    </row>
    <row r="122" spans="1:21">
      <c r="A122" s="48">
        <f t="shared" si="16"/>
        <v>117</v>
      </c>
      <c r="B122" s="27"/>
      <c r="C122" s="27"/>
      <c r="D122" s="12"/>
      <c r="E122" s="37" t="str">
        <f t="shared" si="17"/>
        <v/>
      </c>
      <c r="F122" s="37" t="str">
        <f t="shared" si="13"/>
        <v/>
      </c>
      <c r="G122" s="36"/>
      <c r="H122" s="28"/>
      <c r="I122" s="28"/>
      <c r="J122" s="36"/>
      <c r="K122" s="40"/>
      <c r="L122" s="40"/>
      <c r="M122" s="29" t="str">
        <f t="shared" si="19"/>
        <v/>
      </c>
      <c r="N122" s="30"/>
      <c r="O122" s="17" t="str">
        <f>IFERROR(VLOOKUP(M122,計算用!$A$8:$B$15,2,FALSE),"")</f>
        <v/>
      </c>
      <c r="P122" s="41"/>
      <c r="Q122" s="41"/>
      <c r="R122" s="41"/>
      <c r="S122" s="16" t="str">
        <f t="shared" si="18"/>
        <v/>
      </c>
      <c r="T122" s="31"/>
      <c r="U122" s="59"/>
    </row>
    <row r="123" spans="1:21">
      <c r="A123" s="48">
        <f t="shared" si="16"/>
        <v>118</v>
      </c>
      <c r="B123" s="27"/>
      <c r="C123" s="27"/>
      <c r="D123" s="12"/>
      <c r="E123" s="37" t="str">
        <f t="shared" si="17"/>
        <v/>
      </c>
      <c r="F123" s="37" t="str">
        <f t="shared" si="13"/>
        <v/>
      </c>
      <c r="G123" s="36"/>
      <c r="H123" s="28"/>
      <c r="I123" s="28"/>
      <c r="J123" s="36"/>
      <c r="K123" s="40"/>
      <c r="L123" s="40"/>
      <c r="M123" s="29" t="str">
        <f t="shared" si="19"/>
        <v/>
      </c>
      <c r="N123" s="30"/>
      <c r="O123" s="17" t="str">
        <f>IFERROR(VLOOKUP(M123,計算用!$A$8:$B$15,2,FALSE),"")</f>
        <v/>
      </c>
      <c r="P123" s="41"/>
      <c r="Q123" s="41"/>
      <c r="R123" s="41"/>
      <c r="S123" s="16" t="str">
        <f t="shared" si="18"/>
        <v/>
      </c>
      <c r="T123" s="31"/>
      <c r="U123" s="59"/>
    </row>
    <row r="124" spans="1:21">
      <c r="A124" s="48">
        <f t="shared" si="16"/>
        <v>119</v>
      </c>
      <c r="B124" s="27"/>
      <c r="C124" s="27"/>
      <c r="D124" s="12"/>
      <c r="E124" s="37" t="str">
        <f t="shared" si="17"/>
        <v/>
      </c>
      <c r="F124" s="37" t="str">
        <f t="shared" si="13"/>
        <v/>
      </c>
      <c r="G124" s="36"/>
      <c r="H124" s="28"/>
      <c r="I124" s="28"/>
      <c r="J124" s="36"/>
      <c r="K124" s="40"/>
      <c r="L124" s="40"/>
      <c r="M124" s="29" t="str">
        <f t="shared" si="19"/>
        <v/>
      </c>
      <c r="N124" s="30"/>
      <c r="O124" s="17" t="str">
        <f>IFERROR(VLOOKUP(M124,計算用!$A$8:$B$15,2,FALSE),"")</f>
        <v/>
      </c>
      <c r="P124" s="41"/>
      <c r="Q124" s="41"/>
      <c r="R124" s="41"/>
      <c r="S124" s="16" t="str">
        <f t="shared" si="18"/>
        <v/>
      </c>
      <c r="T124" s="31"/>
      <c r="U124" s="59"/>
    </row>
    <row r="125" spans="1:21">
      <c r="A125" s="48">
        <f t="shared" si="16"/>
        <v>120</v>
      </c>
      <c r="B125" s="27"/>
      <c r="C125" s="27"/>
      <c r="D125" s="12"/>
      <c r="E125" s="37" t="str">
        <f t="shared" si="17"/>
        <v/>
      </c>
      <c r="F125" s="37" t="str">
        <f t="shared" si="13"/>
        <v/>
      </c>
      <c r="G125" s="36"/>
      <c r="H125" s="28"/>
      <c r="I125" s="28"/>
      <c r="J125" s="36"/>
      <c r="K125" s="40"/>
      <c r="L125" s="40"/>
      <c r="M125" s="29" t="str">
        <f t="shared" si="19"/>
        <v/>
      </c>
      <c r="N125" s="30"/>
      <c r="O125" s="17" t="str">
        <f>IFERROR(VLOOKUP(M125,計算用!$A$8:$B$15,2,FALSE),"")</f>
        <v/>
      </c>
      <c r="P125" s="41"/>
      <c r="Q125" s="41"/>
      <c r="R125" s="41"/>
      <c r="S125" s="16" t="str">
        <f t="shared" si="18"/>
        <v/>
      </c>
      <c r="T125" s="31"/>
      <c r="U125" s="59"/>
    </row>
    <row r="126" spans="1:21">
      <c r="A126" s="48">
        <f t="shared" si="16"/>
        <v>121</v>
      </c>
      <c r="B126" s="27"/>
      <c r="C126" s="27"/>
      <c r="D126" s="12"/>
      <c r="E126" s="37" t="str">
        <f t="shared" si="17"/>
        <v/>
      </c>
      <c r="F126" s="37" t="str">
        <f t="shared" si="13"/>
        <v/>
      </c>
      <c r="G126" s="36"/>
      <c r="H126" s="28"/>
      <c r="I126" s="28"/>
      <c r="J126" s="36"/>
      <c r="K126" s="40"/>
      <c r="L126" s="40"/>
      <c r="M126" s="29" t="str">
        <f t="shared" si="19"/>
        <v/>
      </c>
      <c r="N126" s="30"/>
      <c r="O126" s="17" t="str">
        <f>IFERROR(VLOOKUP(M126,計算用!$A$8:$B$15,2,FALSE),"")</f>
        <v/>
      </c>
      <c r="P126" s="41"/>
      <c r="Q126" s="41"/>
      <c r="R126" s="41"/>
      <c r="S126" s="16" t="str">
        <f t="shared" si="18"/>
        <v/>
      </c>
      <c r="T126" s="31"/>
      <c r="U126" s="59"/>
    </row>
    <row r="127" spans="1:21">
      <c r="A127" s="48">
        <f t="shared" si="16"/>
        <v>122</v>
      </c>
      <c r="B127" s="27"/>
      <c r="C127" s="27"/>
      <c r="D127" s="12"/>
      <c r="E127" s="37" t="str">
        <f t="shared" si="17"/>
        <v/>
      </c>
      <c r="F127" s="37" t="str">
        <f t="shared" si="13"/>
        <v/>
      </c>
      <c r="G127" s="36"/>
      <c r="H127" s="28"/>
      <c r="I127" s="28"/>
      <c r="J127" s="36"/>
      <c r="K127" s="40"/>
      <c r="L127" s="40"/>
      <c r="M127" s="29" t="str">
        <f t="shared" si="19"/>
        <v/>
      </c>
      <c r="N127" s="30"/>
      <c r="O127" s="17" t="str">
        <f>IFERROR(VLOOKUP(M127,計算用!$A$8:$B$15,2,FALSE),"")</f>
        <v/>
      </c>
      <c r="P127" s="41"/>
      <c r="Q127" s="41"/>
      <c r="R127" s="41"/>
      <c r="S127" s="16" t="str">
        <f t="shared" si="18"/>
        <v/>
      </c>
      <c r="T127" s="31"/>
      <c r="U127" s="59"/>
    </row>
    <row r="128" spans="1:21">
      <c r="A128" s="48">
        <f t="shared" si="16"/>
        <v>123</v>
      </c>
      <c r="B128" s="27"/>
      <c r="C128" s="27"/>
      <c r="D128" s="12"/>
      <c r="E128" s="37" t="str">
        <f t="shared" si="17"/>
        <v/>
      </c>
      <c r="F128" s="37" t="str">
        <f t="shared" si="13"/>
        <v/>
      </c>
      <c r="G128" s="36"/>
      <c r="H128" s="28"/>
      <c r="I128" s="28"/>
      <c r="J128" s="36"/>
      <c r="K128" s="40"/>
      <c r="L128" s="40"/>
      <c r="M128" s="29" t="str">
        <f t="shared" si="19"/>
        <v/>
      </c>
      <c r="N128" s="30"/>
      <c r="O128" s="17" t="str">
        <f>IFERROR(VLOOKUP(M128,計算用!$A$8:$B$15,2,FALSE),"")</f>
        <v/>
      </c>
      <c r="P128" s="41"/>
      <c r="Q128" s="41"/>
      <c r="R128" s="41"/>
      <c r="S128" s="16" t="str">
        <f t="shared" si="18"/>
        <v/>
      </c>
      <c r="T128" s="31"/>
      <c r="U128" s="59"/>
    </row>
    <row r="129" spans="1:21">
      <c r="A129" s="48">
        <f t="shared" si="16"/>
        <v>124</v>
      </c>
      <c r="B129" s="27"/>
      <c r="C129" s="27"/>
      <c r="D129" s="12"/>
      <c r="E129" s="37" t="str">
        <f t="shared" si="17"/>
        <v/>
      </c>
      <c r="F129" s="37" t="str">
        <f t="shared" si="13"/>
        <v/>
      </c>
      <c r="G129" s="36"/>
      <c r="H129" s="28"/>
      <c r="I129" s="28"/>
      <c r="J129" s="36"/>
      <c r="K129" s="40"/>
      <c r="L129" s="40"/>
      <c r="M129" s="29" t="str">
        <f t="shared" si="19"/>
        <v/>
      </c>
      <c r="N129" s="30"/>
      <c r="O129" s="17" t="str">
        <f>IFERROR(VLOOKUP(M129,計算用!$A$8:$B$15,2,FALSE),"")</f>
        <v/>
      </c>
      <c r="P129" s="41"/>
      <c r="Q129" s="41"/>
      <c r="R129" s="41"/>
      <c r="S129" s="16" t="str">
        <f t="shared" si="18"/>
        <v/>
      </c>
      <c r="T129" s="31"/>
      <c r="U129" s="59"/>
    </row>
    <row r="130" spans="1:21">
      <c r="A130" s="48">
        <f t="shared" si="16"/>
        <v>125</v>
      </c>
      <c r="B130" s="27"/>
      <c r="C130" s="27"/>
      <c r="D130" s="12"/>
      <c r="E130" s="37" t="str">
        <f t="shared" si="17"/>
        <v/>
      </c>
      <c r="F130" s="37" t="str">
        <f t="shared" si="13"/>
        <v/>
      </c>
      <c r="G130" s="36"/>
      <c r="H130" s="28"/>
      <c r="I130" s="28"/>
      <c r="J130" s="36"/>
      <c r="K130" s="40"/>
      <c r="L130" s="40"/>
      <c r="M130" s="29" t="str">
        <f t="shared" si="19"/>
        <v/>
      </c>
      <c r="N130" s="30"/>
      <c r="O130" s="17" t="str">
        <f>IFERROR(VLOOKUP(M130,計算用!$A$8:$B$15,2,FALSE),"")</f>
        <v/>
      </c>
      <c r="P130" s="41"/>
      <c r="Q130" s="41"/>
      <c r="R130" s="41"/>
      <c r="S130" s="16" t="str">
        <f t="shared" si="18"/>
        <v/>
      </c>
      <c r="T130" s="31"/>
      <c r="U130" s="59"/>
    </row>
    <row r="131" spans="1:21">
      <c r="A131" s="48">
        <f t="shared" si="16"/>
        <v>126</v>
      </c>
      <c r="B131" s="27"/>
      <c r="C131" s="27"/>
      <c r="D131" s="12"/>
      <c r="E131" s="37" t="str">
        <f t="shared" si="17"/>
        <v/>
      </c>
      <c r="F131" s="37" t="str">
        <f t="shared" si="13"/>
        <v/>
      </c>
      <c r="G131" s="36"/>
      <c r="H131" s="28"/>
      <c r="I131" s="28"/>
      <c r="J131" s="36"/>
      <c r="K131" s="40"/>
      <c r="L131" s="40"/>
      <c r="M131" s="29" t="str">
        <f t="shared" si="19"/>
        <v/>
      </c>
      <c r="N131" s="30"/>
      <c r="O131" s="17" t="str">
        <f>IFERROR(VLOOKUP(M131,計算用!$A$8:$B$15,2,FALSE),"")</f>
        <v/>
      </c>
      <c r="P131" s="41"/>
      <c r="Q131" s="41"/>
      <c r="R131" s="41"/>
      <c r="S131" s="16" t="str">
        <f t="shared" si="18"/>
        <v/>
      </c>
      <c r="T131" s="31"/>
      <c r="U131" s="59"/>
    </row>
    <row r="132" spans="1:21">
      <c r="A132" s="48">
        <f t="shared" si="16"/>
        <v>127</v>
      </c>
      <c r="B132" s="27"/>
      <c r="C132" s="27"/>
      <c r="D132" s="12"/>
      <c r="E132" s="37" t="str">
        <f t="shared" si="17"/>
        <v/>
      </c>
      <c r="F132" s="37" t="str">
        <f t="shared" si="13"/>
        <v/>
      </c>
      <c r="G132" s="36"/>
      <c r="H132" s="28"/>
      <c r="I132" s="28"/>
      <c r="J132" s="36"/>
      <c r="K132" s="40"/>
      <c r="L132" s="40"/>
      <c r="M132" s="29" t="str">
        <f t="shared" si="19"/>
        <v/>
      </c>
      <c r="N132" s="30"/>
      <c r="O132" s="17" t="str">
        <f>IFERROR(VLOOKUP(M132,計算用!$A$8:$B$15,2,FALSE),"")</f>
        <v/>
      </c>
      <c r="P132" s="41"/>
      <c r="Q132" s="41"/>
      <c r="R132" s="41"/>
      <c r="S132" s="16" t="str">
        <f t="shared" si="18"/>
        <v/>
      </c>
      <c r="T132" s="31"/>
      <c r="U132" s="59"/>
    </row>
    <row r="133" spans="1:21">
      <c r="A133" s="48">
        <f t="shared" si="16"/>
        <v>128</v>
      </c>
      <c r="B133" s="27"/>
      <c r="C133" s="27"/>
      <c r="D133" s="12"/>
      <c r="E133" s="37" t="str">
        <f t="shared" si="17"/>
        <v/>
      </c>
      <c r="F133" s="37" t="str">
        <f t="shared" si="13"/>
        <v/>
      </c>
      <c r="G133" s="36"/>
      <c r="H133" s="28"/>
      <c r="I133" s="28"/>
      <c r="J133" s="36"/>
      <c r="K133" s="40"/>
      <c r="L133" s="40"/>
      <c r="M133" s="29" t="str">
        <f t="shared" si="19"/>
        <v/>
      </c>
      <c r="N133" s="30"/>
      <c r="O133" s="17" t="str">
        <f>IFERROR(VLOOKUP(M133,計算用!$A$8:$B$15,2,FALSE),"")</f>
        <v/>
      </c>
      <c r="P133" s="41"/>
      <c r="Q133" s="41"/>
      <c r="R133" s="41"/>
      <c r="S133" s="16" t="str">
        <f t="shared" si="18"/>
        <v/>
      </c>
      <c r="T133" s="31"/>
      <c r="U133" s="59"/>
    </row>
    <row r="134" spans="1:21">
      <c r="A134" s="48">
        <f t="shared" si="16"/>
        <v>129</v>
      </c>
      <c r="B134" s="27"/>
      <c r="C134" s="27"/>
      <c r="D134" s="12"/>
      <c r="E134" s="37" t="str">
        <f t="shared" si="17"/>
        <v/>
      </c>
      <c r="F134" s="37" t="str">
        <f t="shared" si="13"/>
        <v/>
      </c>
      <c r="G134" s="36"/>
      <c r="H134" s="28"/>
      <c r="I134" s="28"/>
      <c r="J134" s="36"/>
      <c r="K134" s="40"/>
      <c r="L134" s="40"/>
      <c r="M134" s="29" t="str">
        <f t="shared" si="19"/>
        <v/>
      </c>
      <c r="N134" s="30"/>
      <c r="O134" s="17" t="str">
        <f>IFERROR(VLOOKUP(M134,計算用!$A$8:$B$15,2,FALSE),"")</f>
        <v/>
      </c>
      <c r="P134" s="41"/>
      <c r="Q134" s="41"/>
      <c r="R134" s="41"/>
      <c r="S134" s="16" t="str">
        <f t="shared" si="18"/>
        <v/>
      </c>
      <c r="T134" s="31"/>
      <c r="U134" s="59"/>
    </row>
    <row r="135" spans="1:21">
      <c r="A135" s="48">
        <f t="shared" si="16"/>
        <v>130</v>
      </c>
      <c r="B135" s="27"/>
      <c r="C135" s="27"/>
      <c r="D135" s="12"/>
      <c r="E135" s="37" t="str">
        <f t="shared" si="17"/>
        <v/>
      </c>
      <c r="F135" s="37" t="str">
        <f t="shared" ref="F135:F174" si="20">IF(E135="","",COUNTIF($E$6:$E$1385,E135))</f>
        <v/>
      </c>
      <c r="G135" s="36"/>
      <c r="H135" s="28"/>
      <c r="I135" s="28"/>
      <c r="J135" s="36"/>
      <c r="K135" s="40"/>
      <c r="L135" s="40"/>
      <c r="M135" s="29" t="str">
        <f t="shared" si="19"/>
        <v/>
      </c>
      <c r="N135" s="30"/>
      <c r="O135" s="17" t="str">
        <f>IFERROR(VLOOKUP(M135,計算用!$A$8:$B$15,2,FALSE),"")</f>
        <v/>
      </c>
      <c r="P135" s="41"/>
      <c r="Q135" s="41"/>
      <c r="R135" s="41"/>
      <c r="S135" s="16" t="str">
        <f t="shared" si="18"/>
        <v/>
      </c>
      <c r="T135" s="31"/>
      <c r="U135" s="59"/>
    </row>
    <row r="136" spans="1:21">
      <c r="A136" s="48">
        <f t="shared" si="16"/>
        <v>131</v>
      </c>
      <c r="B136" s="27"/>
      <c r="C136" s="27"/>
      <c r="D136" s="12"/>
      <c r="E136" s="37" t="str">
        <f t="shared" si="17"/>
        <v/>
      </c>
      <c r="F136" s="37" t="str">
        <f t="shared" si="20"/>
        <v/>
      </c>
      <c r="G136" s="36"/>
      <c r="H136" s="28"/>
      <c r="I136" s="28"/>
      <c r="J136" s="36"/>
      <c r="K136" s="40"/>
      <c r="L136" s="40"/>
      <c r="M136" s="29" t="str">
        <f t="shared" si="19"/>
        <v/>
      </c>
      <c r="N136" s="30"/>
      <c r="O136" s="17" t="str">
        <f>IFERROR(VLOOKUP(M136,計算用!$A$8:$B$15,2,FALSE),"")</f>
        <v/>
      </c>
      <c r="P136" s="41"/>
      <c r="Q136" s="41"/>
      <c r="R136" s="41"/>
      <c r="S136" s="16" t="str">
        <f t="shared" si="18"/>
        <v/>
      </c>
      <c r="T136" s="31"/>
      <c r="U136" s="59"/>
    </row>
    <row r="137" spans="1:21">
      <c r="A137" s="48">
        <f t="shared" si="16"/>
        <v>132</v>
      </c>
      <c r="B137" s="27"/>
      <c r="C137" s="27"/>
      <c r="D137" s="12"/>
      <c r="E137" s="37" t="str">
        <f t="shared" si="17"/>
        <v/>
      </c>
      <c r="F137" s="37" t="str">
        <f t="shared" si="20"/>
        <v/>
      </c>
      <c r="G137" s="36"/>
      <c r="H137" s="28"/>
      <c r="I137" s="28"/>
      <c r="J137" s="36"/>
      <c r="K137" s="40"/>
      <c r="L137" s="40"/>
      <c r="M137" s="29" t="str">
        <f t="shared" si="19"/>
        <v/>
      </c>
      <c r="N137" s="30"/>
      <c r="O137" s="17" t="str">
        <f>IFERROR(VLOOKUP(M137,計算用!$A$8:$B$15,2,FALSE),"")</f>
        <v/>
      </c>
      <c r="P137" s="41"/>
      <c r="Q137" s="41"/>
      <c r="R137" s="41"/>
      <c r="S137" s="16" t="str">
        <f t="shared" si="18"/>
        <v/>
      </c>
      <c r="T137" s="31"/>
      <c r="U137" s="59"/>
    </row>
    <row r="138" spans="1:21">
      <c r="A138" s="48">
        <f t="shared" si="16"/>
        <v>133</v>
      </c>
      <c r="B138" s="27"/>
      <c r="C138" s="27"/>
      <c r="D138" s="12"/>
      <c r="E138" s="37" t="str">
        <f t="shared" si="17"/>
        <v/>
      </c>
      <c r="F138" s="37" t="str">
        <f t="shared" si="20"/>
        <v/>
      </c>
      <c r="G138" s="36"/>
      <c r="H138" s="28"/>
      <c r="I138" s="28"/>
      <c r="J138" s="36"/>
      <c r="K138" s="40"/>
      <c r="L138" s="40"/>
      <c r="M138" s="29" t="str">
        <f t="shared" si="19"/>
        <v/>
      </c>
      <c r="N138" s="30"/>
      <c r="O138" s="17" t="str">
        <f>IFERROR(VLOOKUP(M138,計算用!$A$8:$B$15,2,FALSE),"")</f>
        <v/>
      </c>
      <c r="P138" s="41"/>
      <c r="Q138" s="41"/>
      <c r="R138" s="41"/>
      <c r="S138" s="16" t="str">
        <f t="shared" si="18"/>
        <v/>
      </c>
      <c r="T138" s="31"/>
      <c r="U138" s="59"/>
    </row>
    <row r="139" spans="1:21">
      <c r="A139" s="48">
        <f t="shared" si="16"/>
        <v>134</v>
      </c>
      <c r="B139" s="27"/>
      <c r="C139" s="27"/>
      <c r="D139" s="12"/>
      <c r="E139" s="37" t="str">
        <f t="shared" si="17"/>
        <v/>
      </c>
      <c r="F139" s="37" t="str">
        <f t="shared" si="20"/>
        <v/>
      </c>
      <c r="G139" s="36"/>
      <c r="H139" s="28"/>
      <c r="I139" s="28"/>
      <c r="J139" s="36"/>
      <c r="K139" s="40"/>
      <c r="L139" s="40"/>
      <c r="M139" s="29" t="str">
        <f t="shared" si="19"/>
        <v/>
      </c>
      <c r="N139" s="30"/>
      <c r="O139" s="17" t="str">
        <f>IFERROR(VLOOKUP(M139,計算用!$A$8:$B$15,2,FALSE),"")</f>
        <v/>
      </c>
      <c r="P139" s="41"/>
      <c r="Q139" s="41"/>
      <c r="R139" s="41"/>
      <c r="S139" s="16" t="str">
        <f t="shared" si="18"/>
        <v/>
      </c>
      <c r="T139" s="31"/>
      <c r="U139" s="59"/>
    </row>
    <row r="140" spans="1:21">
      <c r="A140" s="48">
        <f t="shared" si="16"/>
        <v>135</v>
      </c>
      <c r="B140" s="27"/>
      <c r="C140" s="27"/>
      <c r="D140" s="12"/>
      <c r="E140" s="37" t="str">
        <f t="shared" si="17"/>
        <v/>
      </c>
      <c r="F140" s="37" t="str">
        <f t="shared" si="20"/>
        <v/>
      </c>
      <c r="G140" s="36"/>
      <c r="H140" s="28"/>
      <c r="I140" s="28"/>
      <c r="J140" s="36"/>
      <c r="K140" s="40"/>
      <c r="L140" s="40"/>
      <c r="M140" s="29" t="str">
        <f t="shared" si="19"/>
        <v/>
      </c>
      <c r="N140" s="30"/>
      <c r="O140" s="17" t="str">
        <f>IFERROR(VLOOKUP(M140,計算用!$A$8:$B$15,2,FALSE),"")</f>
        <v/>
      </c>
      <c r="P140" s="41"/>
      <c r="Q140" s="41"/>
      <c r="R140" s="41"/>
      <c r="S140" s="16" t="str">
        <f t="shared" si="18"/>
        <v/>
      </c>
      <c r="T140" s="31"/>
      <c r="U140" s="59"/>
    </row>
    <row r="141" spans="1:21">
      <c r="A141" s="48">
        <f t="shared" si="16"/>
        <v>136</v>
      </c>
      <c r="B141" s="27"/>
      <c r="C141" s="27"/>
      <c r="D141" s="12"/>
      <c r="E141" s="37" t="str">
        <f t="shared" si="17"/>
        <v/>
      </c>
      <c r="F141" s="37" t="str">
        <f t="shared" si="20"/>
        <v/>
      </c>
      <c r="G141" s="36"/>
      <c r="H141" s="28"/>
      <c r="I141" s="28"/>
      <c r="J141" s="36"/>
      <c r="K141" s="40"/>
      <c r="L141" s="40"/>
      <c r="M141" s="29" t="str">
        <f t="shared" si="19"/>
        <v/>
      </c>
      <c r="N141" s="30"/>
      <c r="O141" s="17" t="str">
        <f>IFERROR(VLOOKUP(M141,計算用!$A$8:$B$15,2,FALSE),"")</f>
        <v/>
      </c>
      <c r="P141" s="41"/>
      <c r="Q141" s="41"/>
      <c r="R141" s="41"/>
      <c r="S141" s="16" t="str">
        <f t="shared" si="18"/>
        <v/>
      </c>
      <c r="T141" s="31"/>
      <c r="U141" s="59"/>
    </row>
    <row r="142" spans="1:21">
      <c r="A142" s="48">
        <f t="shared" si="16"/>
        <v>137</v>
      </c>
      <c r="B142" s="27"/>
      <c r="C142" s="27"/>
      <c r="D142" s="12"/>
      <c r="E142" s="37" t="str">
        <f t="shared" si="17"/>
        <v/>
      </c>
      <c r="F142" s="37" t="str">
        <f t="shared" si="20"/>
        <v/>
      </c>
      <c r="G142" s="36"/>
      <c r="H142" s="28"/>
      <c r="I142" s="28"/>
      <c r="J142" s="36"/>
      <c r="K142" s="40"/>
      <c r="L142" s="40"/>
      <c r="M142" s="29" t="str">
        <f t="shared" si="19"/>
        <v/>
      </c>
      <c r="N142" s="30"/>
      <c r="O142" s="17" t="str">
        <f>IFERROR(VLOOKUP(M142,計算用!$A$8:$B$15,2,FALSE),"")</f>
        <v/>
      </c>
      <c r="P142" s="41"/>
      <c r="Q142" s="41"/>
      <c r="R142" s="41"/>
      <c r="S142" s="16" t="str">
        <f t="shared" si="18"/>
        <v/>
      </c>
      <c r="T142" s="31"/>
      <c r="U142" s="59"/>
    </row>
    <row r="143" spans="1:21">
      <c r="A143" s="48">
        <f t="shared" si="16"/>
        <v>138</v>
      </c>
      <c r="B143" s="27"/>
      <c r="C143" s="27"/>
      <c r="D143" s="12"/>
      <c r="E143" s="37" t="str">
        <f t="shared" si="17"/>
        <v/>
      </c>
      <c r="F143" s="37" t="str">
        <f t="shared" si="20"/>
        <v/>
      </c>
      <c r="G143" s="36"/>
      <c r="H143" s="28"/>
      <c r="I143" s="28"/>
      <c r="J143" s="36"/>
      <c r="K143" s="40"/>
      <c r="L143" s="40"/>
      <c r="M143" s="29" t="str">
        <f t="shared" si="19"/>
        <v/>
      </c>
      <c r="N143" s="30"/>
      <c r="O143" s="17" t="str">
        <f>IFERROR(VLOOKUP(M143,計算用!$A$8:$B$15,2,FALSE),"")</f>
        <v/>
      </c>
      <c r="P143" s="41"/>
      <c r="Q143" s="41"/>
      <c r="R143" s="41"/>
      <c r="S143" s="16" t="str">
        <f t="shared" si="18"/>
        <v/>
      </c>
      <c r="T143" s="31"/>
      <c r="U143" s="59"/>
    </row>
    <row r="144" spans="1:21">
      <c r="A144" s="48">
        <f t="shared" si="16"/>
        <v>139</v>
      </c>
      <c r="B144" s="27"/>
      <c r="C144" s="27"/>
      <c r="D144" s="12"/>
      <c r="E144" s="37" t="str">
        <f t="shared" si="17"/>
        <v/>
      </c>
      <c r="F144" s="37" t="str">
        <f t="shared" si="20"/>
        <v/>
      </c>
      <c r="G144" s="36"/>
      <c r="H144" s="28"/>
      <c r="I144" s="28"/>
      <c r="J144" s="36"/>
      <c r="K144" s="40"/>
      <c r="L144" s="40"/>
      <c r="M144" s="29" t="str">
        <f t="shared" si="19"/>
        <v/>
      </c>
      <c r="N144" s="30"/>
      <c r="O144" s="17" t="str">
        <f>IFERROR(VLOOKUP(M144,計算用!$A$8:$B$15,2,FALSE),"")</f>
        <v/>
      </c>
      <c r="P144" s="41"/>
      <c r="Q144" s="41"/>
      <c r="R144" s="41"/>
      <c r="S144" s="16" t="str">
        <f t="shared" si="18"/>
        <v/>
      </c>
      <c r="T144" s="31"/>
      <c r="U144" s="59"/>
    </row>
    <row r="145" spans="1:21">
      <c r="A145" s="48">
        <f t="shared" si="16"/>
        <v>140</v>
      </c>
      <c r="B145" s="27"/>
      <c r="C145" s="27"/>
      <c r="D145" s="12"/>
      <c r="E145" s="37" t="str">
        <f t="shared" si="17"/>
        <v/>
      </c>
      <c r="F145" s="37" t="str">
        <f t="shared" si="20"/>
        <v/>
      </c>
      <c r="G145" s="36"/>
      <c r="H145" s="28"/>
      <c r="I145" s="28"/>
      <c r="J145" s="36"/>
      <c r="K145" s="40"/>
      <c r="L145" s="40"/>
      <c r="M145" s="29" t="str">
        <f t="shared" si="19"/>
        <v/>
      </c>
      <c r="N145" s="30"/>
      <c r="O145" s="17" t="str">
        <f>IFERROR(VLOOKUP(M145,計算用!$A$8:$B$15,2,FALSE),"")</f>
        <v/>
      </c>
      <c r="P145" s="41"/>
      <c r="Q145" s="41"/>
      <c r="R145" s="41"/>
      <c r="S145" s="16" t="str">
        <f t="shared" si="18"/>
        <v/>
      </c>
      <c r="T145" s="31"/>
      <c r="U145" s="59"/>
    </row>
    <row r="146" spans="1:21">
      <c r="A146" s="48">
        <f t="shared" si="16"/>
        <v>141</v>
      </c>
      <c r="B146" s="27"/>
      <c r="C146" s="27"/>
      <c r="D146" s="12"/>
      <c r="E146" s="37" t="str">
        <f t="shared" si="17"/>
        <v/>
      </c>
      <c r="F146" s="37" t="str">
        <f t="shared" si="20"/>
        <v/>
      </c>
      <c r="G146" s="36"/>
      <c r="H146" s="28"/>
      <c r="I146" s="28"/>
      <c r="J146" s="36"/>
      <c r="K146" s="40"/>
      <c r="L146" s="40"/>
      <c r="M146" s="29" t="str">
        <f t="shared" si="19"/>
        <v/>
      </c>
      <c r="N146" s="30"/>
      <c r="O146" s="17" t="str">
        <f>IFERROR(VLOOKUP(M146,計算用!$A$8:$B$15,2,FALSE),"")</f>
        <v/>
      </c>
      <c r="P146" s="41"/>
      <c r="Q146" s="41"/>
      <c r="R146" s="41"/>
      <c r="S146" s="16" t="str">
        <f t="shared" si="18"/>
        <v/>
      </c>
      <c r="T146" s="31"/>
      <c r="U146" s="59"/>
    </row>
    <row r="147" spans="1:21">
      <c r="A147" s="48">
        <f t="shared" si="16"/>
        <v>142</v>
      </c>
      <c r="B147" s="27"/>
      <c r="C147" s="27"/>
      <c r="D147" s="12"/>
      <c r="E147" s="37" t="str">
        <f t="shared" si="17"/>
        <v/>
      </c>
      <c r="F147" s="37" t="str">
        <f t="shared" si="20"/>
        <v/>
      </c>
      <c r="G147" s="36"/>
      <c r="H147" s="28"/>
      <c r="I147" s="28"/>
      <c r="J147" s="36"/>
      <c r="K147" s="40"/>
      <c r="L147" s="40"/>
      <c r="M147" s="29" t="str">
        <f t="shared" si="19"/>
        <v/>
      </c>
      <c r="N147" s="30"/>
      <c r="O147" s="17" t="str">
        <f>IFERROR(VLOOKUP(M147,計算用!$A$8:$B$15,2,FALSE),"")</f>
        <v/>
      </c>
      <c r="P147" s="41"/>
      <c r="Q147" s="41"/>
      <c r="R147" s="41"/>
      <c r="S147" s="16" t="str">
        <f t="shared" si="18"/>
        <v/>
      </c>
      <c r="T147" s="31"/>
      <c r="U147" s="59"/>
    </row>
    <row r="148" spans="1:21">
      <c r="A148" s="48">
        <f t="shared" si="16"/>
        <v>143</v>
      </c>
      <c r="B148" s="27"/>
      <c r="C148" s="27"/>
      <c r="D148" s="12"/>
      <c r="E148" s="37" t="str">
        <f t="shared" si="17"/>
        <v/>
      </c>
      <c r="F148" s="37" t="str">
        <f t="shared" si="20"/>
        <v/>
      </c>
      <c r="G148" s="36"/>
      <c r="H148" s="28"/>
      <c r="I148" s="28"/>
      <c r="J148" s="36"/>
      <c r="K148" s="40"/>
      <c r="L148" s="40"/>
      <c r="M148" s="29" t="str">
        <f t="shared" si="19"/>
        <v/>
      </c>
      <c r="N148" s="30"/>
      <c r="O148" s="17" t="str">
        <f>IFERROR(VLOOKUP(M148,計算用!$A$8:$B$15,2,FALSE),"")</f>
        <v/>
      </c>
      <c r="P148" s="41"/>
      <c r="Q148" s="41"/>
      <c r="R148" s="41"/>
      <c r="S148" s="16" t="str">
        <f t="shared" si="18"/>
        <v/>
      </c>
      <c r="T148" s="31"/>
      <c r="U148" s="59"/>
    </row>
    <row r="149" spans="1:21">
      <c r="A149" s="48">
        <f t="shared" si="16"/>
        <v>144</v>
      </c>
      <c r="B149" s="27"/>
      <c r="C149" s="27"/>
      <c r="D149" s="12"/>
      <c r="E149" s="37" t="str">
        <f t="shared" si="17"/>
        <v/>
      </c>
      <c r="F149" s="37" t="str">
        <f t="shared" si="20"/>
        <v/>
      </c>
      <c r="G149" s="36"/>
      <c r="H149" s="28"/>
      <c r="I149" s="28"/>
      <c r="J149" s="36"/>
      <c r="K149" s="40"/>
      <c r="L149" s="40"/>
      <c r="M149" s="29" t="str">
        <f t="shared" si="19"/>
        <v/>
      </c>
      <c r="N149" s="30"/>
      <c r="O149" s="17" t="str">
        <f>IFERROR(VLOOKUP(M149,計算用!$A$8:$B$15,2,FALSE),"")</f>
        <v/>
      </c>
      <c r="P149" s="41"/>
      <c r="Q149" s="41"/>
      <c r="R149" s="41"/>
      <c r="S149" s="16" t="str">
        <f t="shared" si="18"/>
        <v/>
      </c>
      <c r="T149" s="31"/>
      <c r="U149" s="59"/>
    </row>
    <row r="150" spans="1:21">
      <c r="A150" s="48">
        <f t="shared" si="16"/>
        <v>145</v>
      </c>
      <c r="B150" s="27"/>
      <c r="C150" s="27"/>
      <c r="D150" s="12"/>
      <c r="E150" s="37" t="str">
        <f t="shared" si="17"/>
        <v/>
      </c>
      <c r="F150" s="37" t="str">
        <f t="shared" si="20"/>
        <v/>
      </c>
      <c r="G150" s="36"/>
      <c r="H150" s="28"/>
      <c r="I150" s="28"/>
      <c r="J150" s="36"/>
      <c r="K150" s="40"/>
      <c r="L150" s="40"/>
      <c r="M150" s="29" t="str">
        <f t="shared" si="19"/>
        <v/>
      </c>
      <c r="N150" s="30"/>
      <c r="O150" s="17" t="str">
        <f>IFERROR(VLOOKUP(M150,計算用!$A$8:$B$15,2,FALSE),"")</f>
        <v/>
      </c>
      <c r="P150" s="41"/>
      <c r="Q150" s="41"/>
      <c r="R150" s="41"/>
      <c r="S150" s="16" t="str">
        <f t="shared" si="18"/>
        <v/>
      </c>
      <c r="T150" s="31"/>
      <c r="U150" s="59"/>
    </row>
    <row r="151" spans="1:21">
      <c r="A151" s="48">
        <f t="shared" ref="A151:A205" si="21">ROW()-5</f>
        <v>146</v>
      </c>
      <c r="B151" s="27"/>
      <c r="C151" s="27"/>
      <c r="D151" s="12"/>
      <c r="E151" s="37" t="str">
        <f t="shared" si="17"/>
        <v/>
      </c>
      <c r="F151" s="37" t="str">
        <f t="shared" si="20"/>
        <v/>
      </c>
      <c r="G151" s="36"/>
      <c r="H151" s="28"/>
      <c r="I151" s="28"/>
      <c r="J151" s="36"/>
      <c r="K151" s="40"/>
      <c r="L151" s="40"/>
      <c r="M151" s="29" t="str">
        <f t="shared" si="19"/>
        <v/>
      </c>
      <c r="N151" s="30"/>
      <c r="O151" s="17" t="str">
        <f>IFERROR(VLOOKUP(M151,計算用!$A$8:$B$15,2,FALSE),"")</f>
        <v/>
      </c>
      <c r="P151" s="41"/>
      <c r="Q151" s="41"/>
      <c r="R151" s="41"/>
      <c r="S151" s="16" t="str">
        <f t="shared" ref="S151:S190" si="22">IF(F151&gt;=2,"","可")</f>
        <v/>
      </c>
      <c r="T151" s="31"/>
      <c r="U151" s="59"/>
    </row>
    <row r="152" spans="1:21">
      <c r="A152" s="48">
        <f t="shared" si="21"/>
        <v>147</v>
      </c>
      <c r="B152" s="27"/>
      <c r="C152" s="27"/>
      <c r="D152" s="12"/>
      <c r="E152" s="37" t="str">
        <f t="shared" ref="E152:E191" si="23">B152&amp;C152&amp;D152</f>
        <v/>
      </c>
      <c r="F152" s="37" t="str">
        <f t="shared" si="20"/>
        <v/>
      </c>
      <c r="G152" s="36"/>
      <c r="H152" s="28"/>
      <c r="I152" s="28"/>
      <c r="J152" s="36"/>
      <c r="K152" s="40"/>
      <c r="L152" s="40"/>
      <c r="M152" s="29" t="str">
        <f t="shared" si="19"/>
        <v/>
      </c>
      <c r="N152" s="30"/>
      <c r="O152" s="17" t="str">
        <f>IFERROR(VLOOKUP(M152,計算用!$A$8:$B$15,2,FALSE),"")</f>
        <v/>
      </c>
      <c r="P152" s="41"/>
      <c r="Q152" s="41"/>
      <c r="R152" s="41"/>
      <c r="S152" s="16" t="str">
        <f t="shared" si="22"/>
        <v/>
      </c>
      <c r="T152" s="31"/>
      <c r="U152" s="59"/>
    </row>
    <row r="153" spans="1:21">
      <c r="A153" s="48">
        <f t="shared" si="21"/>
        <v>148</v>
      </c>
      <c r="B153" s="27"/>
      <c r="C153" s="27"/>
      <c r="D153" s="12"/>
      <c r="E153" s="37" t="str">
        <f t="shared" si="23"/>
        <v/>
      </c>
      <c r="F153" s="37" t="str">
        <f t="shared" si="20"/>
        <v/>
      </c>
      <c r="G153" s="36"/>
      <c r="H153" s="28"/>
      <c r="I153" s="28"/>
      <c r="J153" s="36"/>
      <c r="K153" s="40"/>
      <c r="L153" s="40"/>
      <c r="M153" s="29" t="str">
        <f t="shared" si="19"/>
        <v/>
      </c>
      <c r="N153" s="30"/>
      <c r="O153" s="17" t="str">
        <f>IFERROR(VLOOKUP(M153,計算用!$A$8:$B$15,2,FALSE),"")</f>
        <v/>
      </c>
      <c r="P153" s="41"/>
      <c r="Q153" s="41"/>
      <c r="R153" s="41"/>
      <c r="S153" s="16" t="str">
        <f t="shared" si="22"/>
        <v/>
      </c>
      <c r="T153" s="31"/>
      <c r="U153" s="59"/>
    </row>
    <row r="154" spans="1:21">
      <c r="A154" s="48">
        <f t="shared" si="21"/>
        <v>149</v>
      </c>
      <c r="B154" s="27"/>
      <c r="C154" s="27"/>
      <c r="D154" s="12"/>
      <c r="E154" s="37" t="str">
        <f t="shared" si="23"/>
        <v/>
      </c>
      <c r="F154" s="37" t="str">
        <f t="shared" si="20"/>
        <v/>
      </c>
      <c r="G154" s="36"/>
      <c r="H154" s="28"/>
      <c r="I154" s="28"/>
      <c r="J154" s="36"/>
      <c r="K154" s="40"/>
      <c r="L154" s="40"/>
      <c r="M154" s="29" t="str">
        <f t="shared" si="19"/>
        <v/>
      </c>
      <c r="N154" s="30"/>
      <c r="O154" s="17" t="str">
        <f>IFERROR(VLOOKUP(M154,計算用!$A$8:$B$15,2,FALSE),"")</f>
        <v/>
      </c>
      <c r="P154" s="41"/>
      <c r="Q154" s="41"/>
      <c r="R154" s="41"/>
      <c r="S154" s="16" t="str">
        <f t="shared" si="22"/>
        <v/>
      </c>
      <c r="T154" s="31"/>
      <c r="U154" s="59"/>
    </row>
    <row r="155" spans="1:21">
      <c r="A155" s="48">
        <f t="shared" si="21"/>
        <v>150</v>
      </c>
      <c r="B155" s="27"/>
      <c r="C155" s="27"/>
      <c r="D155" s="12"/>
      <c r="E155" s="37" t="str">
        <f t="shared" si="23"/>
        <v/>
      </c>
      <c r="F155" s="37" t="str">
        <f t="shared" si="20"/>
        <v/>
      </c>
      <c r="G155" s="36"/>
      <c r="H155" s="28"/>
      <c r="I155" s="28"/>
      <c r="J155" s="36"/>
      <c r="K155" s="40"/>
      <c r="L155" s="40"/>
      <c r="M155" s="29" t="str">
        <f t="shared" si="19"/>
        <v/>
      </c>
      <c r="N155" s="30"/>
      <c r="O155" s="17" t="str">
        <f>IFERROR(VLOOKUP(M155,計算用!$A$8:$B$15,2,FALSE),"")</f>
        <v/>
      </c>
      <c r="P155" s="41"/>
      <c r="Q155" s="41"/>
      <c r="R155" s="41"/>
      <c r="S155" s="16" t="str">
        <f t="shared" si="22"/>
        <v/>
      </c>
      <c r="T155" s="31"/>
      <c r="U155" s="59"/>
    </row>
    <row r="156" spans="1:21">
      <c r="A156" s="48">
        <f t="shared" si="21"/>
        <v>151</v>
      </c>
      <c r="B156" s="27"/>
      <c r="C156" s="27"/>
      <c r="D156" s="12"/>
      <c r="E156" s="37" t="str">
        <f t="shared" si="23"/>
        <v/>
      </c>
      <c r="F156" s="37" t="str">
        <f t="shared" si="20"/>
        <v/>
      </c>
      <c r="G156" s="36"/>
      <c r="H156" s="28"/>
      <c r="I156" s="28"/>
      <c r="J156" s="36"/>
      <c r="K156" s="40"/>
      <c r="L156" s="40"/>
      <c r="M156" s="29" t="str">
        <f t="shared" si="19"/>
        <v/>
      </c>
      <c r="N156" s="30"/>
      <c r="O156" s="17" t="str">
        <f>IFERROR(VLOOKUP(M156,計算用!$A$8:$B$15,2,FALSE),"")</f>
        <v/>
      </c>
      <c r="P156" s="41"/>
      <c r="Q156" s="41"/>
      <c r="R156" s="41"/>
      <c r="S156" s="16" t="str">
        <f t="shared" si="22"/>
        <v/>
      </c>
      <c r="T156" s="31"/>
      <c r="U156" s="59"/>
    </row>
    <row r="157" spans="1:21">
      <c r="A157" s="48">
        <f t="shared" si="21"/>
        <v>152</v>
      </c>
      <c r="B157" s="27"/>
      <c r="C157" s="27"/>
      <c r="D157" s="12"/>
      <c r="E157" s="37" t="str">
        <f t="shared" si="23"/>
        <v/>
      </c>
      <c r="F157" s="37" t="str">
        <f t="shared" si="20"/>
        <v/>
      </c>
      <c r="G157" s="36"/>
      <c r="H157" s="28"/>
      <c r="I157" s="28"/>
      <c r="J157" s="36"/>
      <c r="K157" s="40"/>
      <c r="L157" s="40"/>
      <c r="M157" s="29" t="str">
        <f t="shared" si="19"/>
        <v/>
      </c>
      <c r="N157" s="30"/>
      <c r="O157" s="17" t="str">
        <f>IFERROR(VLOOKUP(M157,計算用!$A$8:$B$15,2,FALSE),"")</f>
        <v/>
      </c>
      <c r="P157" s="41"/>
      <c r="Q157" s="41"/>
      <c r="R157" s="41"/>
      <c r="S157" s="16" t="str">
        <f t="shared" si="22"/>
        <v/>
      </c>
      <c r="T157" s="31"/>
      <c r="U157" s="59"/>
    </row>
    <row r="158" spans="1:21">
      <c r="A158" s="48">
        <f t="shared" si="21"/>
        <v>153</v>
      </c>
      <c r="B158" s="27"/>
      <c r="C158" s="27"/>
      <c r="D158" s="12"/>
      <c r="E158" s="37" t="str">
        <f t="shared" si="23"/>
        <v/>
      </c>
      <c r="F158" s="37" t="str">
        <f t="shared" si="20"/>
        <v/>
      </c>
      <c r="G158" s="36"/>
      <c r="H158" s="28"/>
      <c r="I158" s="28"/>
      <c r="J158" s="36"/>
      <c r="K158" s="40"/>
      <c r="L158" s="40"/>
      <c r="M158" s="29" t="str">
        <f t="shared" si="19"/>
        <v/>
      </c>
      <c r="N158" s="30"/>
      <c r="O158" s="17" t="str">
        <f>IFERROR(VLOOKUP(M158,計算用!$A$8:$B$15,2,FALSE),"")</f>
        <v/>
      </c>
      <c r="P158" s="41"/>
      <c r="Q158" s="41"/>
      <c r="R158" s="41"/>
      <c r="S158" s="16" t="str">
        <f t="shared" si="22"/>
        <v/>
      </c>
      <c r="T158" s="31"/>
      <c r="U158" s="59"/>
    </row>
    <row r="159" spans="1:21">
      <c r="A159" s="48">
        <f t="shared" si="21"/>
        <v>154</v>
      </c>
      <c r="B159" s="27"/>
      <c r="C159" s="27"/>
      <c r="D159" s="12"/>
      <c r="E159" s="37" t="str">
        <f t="shared" si="23"/>
        <v/>
      </c>
      <c r="F159" s="37" t="str">
        <f t="shared" si="20"/>
        <v/>
      </c>
      <c r="G159" s="36"/>
      <c r="H159" s="28"/>
      <c r="I159" s="28"/>
      <c r="J159" s="36"/>
      <c r="K159" s="40"/>
      <c r="L159" s="40"/>
      <c r="M159" s="29" t="str">
        <f t="shared" ref="M159:M198" si="24">K159&amp;L159</f>
        <v/>
      </c>
      <c r="N159" s="30"/>
      <c r="O159" s="17" t="str">
        <f>IFERROR(VLOOKUP(M159,計算用!$A$8:$B$15,2,FALSE),"")</f>
        <v/>
      </c>
      <c r="P159" s="41"/>
      <c r="Q159" s="41"/>
      <c r="R159" s="41"/>
      <c r="S159" s="16" t="str">
        <f t="shared" si="22"/>
        <v/>
      </c>
      <c r="T159" s="31"/>
      <c r="U159" s="59"/>
    </row>
    <row r="160" spans="1:21">
      <c r="A160" s="48">
        <f t="shared" si="21"/>
        <v>155</v>
      </c>
      <c r="B160" s="27"/>
      <c r="C160" s="27"/>
      <c r="D160" s="12"/>
      <c r="E160" s="37" t="str">
        <f t="shared" si="23"/>
        <v/>
      </c>
      <c r="F160" s="37" t="str">
        <f t="shared" si="20"/>
        <v/>
      </c>
      <c r="G160" s="36"/>
      <c r="H160" s="28"/>
      <c r="I160" s="28"/>
      <c r="J160" s="36"/>
      <c r="K160" s="40"/>
      <c r="L160" s="40"/>
      <c r="M160" s="29" t="str">
        <f t="shared" si="24"/>
        <v/>
      </c>
      <c r="N160" s="30"/>
      <c r="O160" s="17" t="str">
        <f>IFERROR(VLOOKUP(M160,計算用!$A$8:$B$15,2,FALSE),"")</f>
        <v/>
      </c>
      <c r="P160" s="41"/>
      <c r="Q160" s="41"/>
      <c r="R160" s="41"/>
      <c r="S160" s="16" t="str">
        <f t="shared" si="22"/>
        <v/>
      </c>
      <c r="T160" s="31"/>
      <c r="U160" s="59"/>
    </row>
    <row r="161" spans="1:21">
      <c r="A161" s="48">
        <f t="shared" si="21"/>
        <v>156</v>
      </c>
      <c r="B161" s="27"/>
      <c r="C161" s="27"/>
      <c r="D161" s="12"/>
      <c r="E161" s="37" t="str">
        <f t="shared" si="23"/>
        <v/>
      </c>
      <c r="F161" s="37" t="str">
        <f t="shared" si="20"/>
        <v/>
      </c>
      <c r="G161" s="36"/>
      <c r="H161" s="28"/>
      <c r="I161" s="28"/>
      <c r="J161" s="36"/>
      <c r="K161" s="40"/>
      <c r="L161" s="40"/>
      <c r="M161" s="29" t="str">
        <f t="shared" si="24"/>
        <v/>
      </c>
      <c r="N161" s="30"/>
      <c r="O161" s="17" t="str">
        <f>IFERROR(VLOOKUP(M161,計算用!$A$8:$B$15,2,FALSE),"")</f>
        <v/>
      </c>
      <c r="P161" s="41"/>
      <c r="Q161" s="41"/>
      <c r="R161" s="41"/>
      <c r="S161" s="16" t="str">
        <f t="shared" si="22"/>
        <v/>
      </c>
      <c r="T161" s="31"/>
      <c r="U161" s="59"/>
    </row>
    <row r="162" spans="1:21">
      <c r="A162" s="48">
        <f t="shared" si="21"/>
        <v>157</v>
      </c>
      <c r="B162" s="27"/>
      <c r="C162" s="27"/>
      <c r="D162" s="12"/>
      <c r="E162" s="37" t="str">
        <f t="shared" si="23"/>
        <v/>
      </c>
      <c r="F162" s="37" t="str">
        <f t="shared" si="20"/>
        <v/>
      </c>
      <c r="G162" s="36"/>
      <c r="H162" s="28"/>
      <c r="I162" s="28"/>
      <c r="J162" s="36"/>
      <c r="K162" s="40"/>
      <c r="L162" s="40"/>
      <c r="M162" s="29" t="str">
        <f t="shared" si="24"/>
        <v/>
      </c>
      <c r="N162" s="30"/>
      <c r="O162" s="17" t="str">
        <f>IFERROR(VLOOKUP(M162,計算用!$A$8:$B$15,2,FALSE),"")</f>
        <v/>
      </c>
      <c r="P162" s="41"/>
      <c r="Q162" s="41"/>
      <c r="R162" s="41"/>
      <c r="S162" s="16" t="str">
        <f t="shared" si="22"/>
        <v/>
      </c>
      <c r="T162" s="31"/>
      <c r="U162" s="59"/>
    </row>
    <row r="163" spans="1:21">
      <c r="A163" s="48">
        <f t="shared" si="21"/>
        <v>158</v>
      </c>
      <c r="B163" s="27"/>
      <c r="C163" s="27"/>
      <c r="D163" s="12"/>
      <c r="E163" s="37" t="str">
        <f t="shared" si="23"/>
        <v/>
      </c>
      <c r="F163" s="37" t="str">
        <f t="shared" si="20"/>
        <v/>
      </c>
      <c r="G163" s="36"/>
      <c r="H163" s="28"/>
      <c r="I163" s="28"/>
      <c r="J163" s="36"/>
      <c r="K163" s="40"/>
      <c r="L163" s="40"/>
      <c r="M163" s="29" t="str">
        <f t="shared" si="24"/>
        <v/>
      </c>
      <c r="N163" s="30"/>
      <c r="O163" s="17" t="str">
        <f>IFERROR(VLOOKUP(M163,計算用!$A$8:$B$15,2,FALSE),"")</f>
        <v/>
      </c>
      <c r="P163" s="41"/>
      <c r="Q163" s="41"/>
      <c r="R163" s="41"/>
      <c r="S163" s="16" t="str">
        <f t="shared" si="22"/>
        <v/>
      </c>
      <c r="T163" s="31"/>
      <c r="U163" s="59"/>
    </row>
    <row r="164" spans="1:21">
      <c r="A164" s="48">
        <f t="shared" si="21"/>
        <v>159</v>
      </c>
      <c r="B164" s="27"/>
      <c r="C164" s="27"/>
      <c r="D164" s="12"/>
      <c r="E164" s="37" t="str">
        <f t="shared" si="23"/>
        <v/>
      </c>
      <c r="F164" s="37" t="str">
        <f t="shared" si="20"/>
        <v/>
      </c>
      <c r="G164" s="36"/>
      <c r="H164" s="28"/>
      <c r="I164" s="28"/>
      <c r="J164" s="36"/>
      <c r="K164" s="40"/>
      <c r="L164" s="40"/>
      <c r="M164" s="29" t="str">
        <f t="shared" si="24"/>
        <v/>
      </c>
      <c r="N164" s="30"/>
      <c r="O164" s="17" t="str">
        <f>IFERROR(VLOOKUP(M164,計算用!$A$8:$B$15,2,FALSE),"")</f>
        <v/>
      </c>
      <c r="P164" s="41"/>
      <c r="Q164" s="41"/>
      <c r="R164" s="41"/>
      <c r="S164" s="16" t="str">
        <f t="shared" si="22"/>
        <v/>
      </c>
      <c r="T164" s="31"/>
      <c r="U164" s="59"/>
    </row>
    <row r="165" spans="1:21">
      <c r="A165" s="48">
        <f t="shared" si="21"/>
        <v>160</v>
      </c>
      <c r="B165" s="27"/>
      <c r="C165" s="27"/>
      <c r="D165" s="12"/>
      <c r="E165" s="37" t="str">
        <f t="shared" si="23"/>
        <v/>
      </c>
      <c r="F165" s="37" t="str">
        <f t="shared" si="20"/>
        <v/>
      </c>
      <c r="G165" s="36"/>
      <c r="H165" s="28"/>
      <c r="I165" s="28"/>
      <c r="J165" s="36"/>
      <c r="K165" s="40"/>
      <c r="L165" s="40"/>
      <c r="M165" s="29" t="str">
        <f t="shared" si="24"/>
        <v/>
      </c>
      <c r="N165" s="30"/>
      <c r="O165" s="17" t="str">
        <f>IFERROR(VLOOKUP(M165,計算用!$A$8:$B$15,2,FALSE),"")</f>
        <v/>
      </c>
      <c r="P165" s="41"/>
      <c r="Q165" s="41"/>
      <c r="R165" s="41"/>
      <c r="S165" s="16" t="str">
        <f t="shared" si="22"/>
        <v/>
      </c>
      <c r="T165" s="31"/>
      <c r="U165" s="59"/>
    </row>
    <row r="166" spans="1:21">
      <c r="A166" s="48">
        <f t="shared" si="21"/>
        <v>161</v>
      </c>
      <c r="B166" s="27"/>
      <c r="C166" s="27"/>
      <c r="D166" s="12"/>
      <c r="E166" s="37" t="str">
        <f t="shared" si="23"/>
        <v/>
      </c>
      <c r="F166" s="37" t="str">
        <f t="shared" si="20"/>
        <v/>
      </c>
      <c r="G166" s="36"/>
      <c r="H166" s="28"/>
      <c r="I166" s="28"/>
      <c r="J166" s="36"/>
      <c r="K166" s="40"/>
      <c r="L166" s="40"/>
      <c r="M166" s="29" t="str">
        <f t="shared" si="24"/>
        <v/>
      </c>
      <c r="N166" s="30"/>
      <c r="O166" s="17" t="str">
        <f>IFERROR(VLOOKUP(M166,計算用!$A$8:$B$15,2,FALSE),"")</f>
        <v/>
      </c>
      <c r="P166" s="41"/>
      <c r="Q166" s="41"/>
      <c r="R166" s="41"/>
      <c r="S166" s="16" t="str">
        <f t="shared" si="22"/>
        <v/>
      </c>
      <c r="T166" s="31"/>
      <c r="U166" s="59"/>
    </row>
    <row r="167" spans="1:21">
      <c r="A167" s="48">
        <f t="shared" si="21"/>
        <v>162</v>
      </c>
      <c r="B167" s="27"/>
      <c r="C167" s="27"/>
      <c r="D167" s="12"/>
      <c r="E167" s="37" t="str">
        <f t="shared" si="23"/>
        <v/>
      </c>
      <c r="F167" s="37" t="str">
        <f t="shared" si="20"/>
        <v/>
      </c>
      <c r="G167" s="36"/>
      <c r="H167" s="28"/>
      <c r="I167" s="28"/>
      <c r="J167" s="36"/>
      <c r="K167" s="40"/>
      <c r="L167" s="40"/>
      <c r="M167" s="29" t="str">
        <f t="shared" si="24"/>
        <v/>
      </c>
      <c r="N167" s="30"/>
      <c r="O167" s="17" t="str">
        <f>IFERROR(VLOOKUP(M167,計算用!$A$8:$B$15,2,FALSE),"")</f>
        <v/>
      </c>
      <c r="P167" s="41"/>
      <c r="Q167" s="41"/>
      <c r="R167" s="41"/>
      <c r="S167" s="16" t="str">
        <f t="shared" si="22"/>
        <v/>
      </c>
      <c r="T167" s="31"/>
      <c r="U167" s="59"/>
    </row>
    <row r="168" spans="1:21">
      <c r="A168" s="48">
        <f t="shared" si="21"/>
        <v>163</v>
      </c>
      <c r="B168" s="27"/>
      <c r="C168" s="27"/>
      <c r="D168" s="12"/>
      <c r="E168" s="37" t="str">
        <f t="shared" si="23"/>
        <v/>
      </c>
      <c r="F168" s="37" t="str">
        <f t="shared" si="20"/>
        <v/>
      </c>
      <c r="G168" s="36"/>
      <c r="H168" s="28"/>
      <c r="I168" s="28"/>
      <c r="J168" s="36"/>
      <c r="K168" s="40"/>
      <c r="L168" s="40"/>
      <c r="M168" s="29" t="str">
        <f t="shared" si="24"/>
        <v/>
      </c>
      <c r="N168" s="30"/>
      <c r="O168" s="17" t="str">
        <f>IFERROR(VLOOKUP(M168,計算用!$A$8:$B$15,2,FALSE),"")</f>
        <v/>
      </c>
      <c r="P168" s="41"/>
      <c r="Q168" s="41"/>
      <c r="R168" s="41"/>
      <c r="S168" s="16" t="str">
        <f t="shared" si="22"/>
        <v/>
      </c>
      <c r="T168" s="31"/>
      <c r="U168" s="59"/>
    </row>
    <row r="169" spans="1:21">
      <c r="A169" s="48">
        <f t="shared" si="21"/>
        <v>164</v>
      </c>
      <c r="B169" s="27"/>
      <c r="C169" s="27"/>
      <c r="D169" s="12"/>
      <c r="E169" s="37" t="str">
        <f t="shared" si="23"/>
        <v/>
      </c>
      <c r="F169" s="37" t="str">
        <f t="shared" si="20"/>
        <v/>
      </c>
      <c r="G169" s="36"/>
      <c r="H169" s="28"/>
      <c r="I169" s="28"/>
      <c r="J169" s="36"/>
      <c r="K169" s="40"/>
      <c r="L169" s="40"/>
      <c r="M169" s="29" t="str">
        <f t="shared" si="24"/>
        <v/>
      </c>
      <c r="N169" s="30"/>
      <c r="O169" s="17" t="str">
        <f>IFERROR(VLOOKUP(M169,計算用!$A$8:$B$15,2,FALSE),"")</f>
        <v/>
      </c>
      <c r="P169" s="41"/>
      <c r="Q169" s="41"/>
      <c r="R169" s="41"/>
      <c r="S169" s="16" t="str">
        <f t="shared" si="22"/>
        <v/>
      </c>
      <c r="T169" s="31"/>
      <c r="U169" s="59"/>
    </row>
    <row r="170" spans="1:21">
      <c r="A170" s="48">
        <f t="shared" si="21"/>
        <v>165</v>
      </c>
      <c r="B170" s="27"/>
      <c r="C170" s="27"/>
      <c r="D170" s="12"/>
      <c r="E170" s="37" t="str">
        <f t="shared" si="23"/>
        <v/>
      </c>
      <c r="F170" s="37" t="str">
        <f t="shared" si="20"/>
        <v/>
      </c>
      <c r="G170" s="36"/>
      <c r="H170" s="28"/>
      <c r="I170" s="28"/>
      <c r="J170" s="36"/>
      <c r="K170" s="40"/>
      <c r="L170" s="40"/>
      <c r="M170" s="29" t="str">
        <f t="shared" si="24"/>
        <v/>
      </c>
      <c r="N170" s="30"/>
      <c r="O170" s="17" t="str">
        <f>IFERROR(VLOOKUP(M170,計算用!$A$8:$B$15,2,FALSE),"")</f>
        <v/>
      </c>
      <c r="P170" s="41"/>
      <c r="Q170" s="41"/>
      <c r="R170" s="41"/>
      <c r="S170" s="16" t="str">
        <f t="shared" si="22"/>
        <v/>
      </c>
      <c r="T170" s="31"/>
      <c r="U170" s="59"/>
    </row>
    <row r="171" spans="1:21">
      <c r="A171" s="48">
        <f t="shared" si="21"/>
        <v>166</v>
      </c>
      <c r="B171" s="27"/>
      <c r="C171" s="27"/>
      <c r="D171" s="12"/>
      <c r="E171" s="37" t="str">
        <f t="shared" si="23"/>
        <v/>
      </c>
      <c r="F171" s="37" t="str">
        <f t="shared" si="20"/>
        <v/>
      </c>
      <c r="G171" s="36"/>
      <c r="H171" s="28"/>
      <c r="I171" s="28"/>
      <c r="J171" s="36"/>
      <c r="K171" s="40"/>
      <c r="L171" s="40"/>
      <c r="M171" s="29" t="str">
        <f t="shared" si="24"/>
        <v/>
      </c>
      <c r="N171" s="30"/>
      <c r="O171" s="17" t="str">
        <f>IFERROR(VLOOKUP(M171,計算用!$A$8:$B$15,2,FALSE),"")</f>
        <v/>
      </c>
      <c r="P171" s="41"/>
      <c r="Q171" s="41"/>
      <c r="R171" s="41"/>
      <c r="S171" s="16" t="str">
        <f t="shared" si="22"/>
        <v/>
      </c>
      <c r="T171" s="31"/>
      <c r="U171" s="59"/>
    </row>
    <row r="172" spans="1:21">
      <c r="A172" s="48">
        <f t="shared" si="21"/>
        <v>167</v>
      </c>
      <c r="B172" s="27"/>
      <c r="C172" s="27"/>
      <c r="D172" s="12"/>
      <c r="E172" s="37" t="str">
        <f t="shared" si="23"/>
        <v/>
      </c>
      <c r="F172" s="37" t="str">
        <f t="shared" si="20"/>
        <v/>
      </c>
      <c r="G172" s="36"/>
      <c r="H172" s="28"/>
      <c r="I172" s="28"/>
      <c r="J172" s="36"/>
      <c r="K172" s="40"/>
      <c r="L172" s="40"/>
      <c r="M172" s="29" t="str">
        <f t="shared" si="24"/>
        <v/>
      </c>
      <c r="N172" s="30"/>
      <c r="O172" s="17" t="str">
        <f>IFERROR(VLOOKUP(M172,計算用!$A$8:$B$15,2,FALSE),"")</f>
        <v/>
      </c>
      <c r="P172" s="41"/>
      <c r="Q172" s="41"/>
      <c r="R172" s="41"/>
      <c r="S172" s="16" t="str">
        <f t="shared" si="22"/>
        <v/>
      </c>
      <c r="T172" s="31"/>
      <c r="U172" s="59"/>
    </row>
    <row r="173" spans="1:21">
      <c r="A173" s="48">
        <f t="shared" si="21"/>
        <v>168</v>
      </c>
      <c r="B173" s="27"/>
      <c r="C173" s="27"/>
      <c r="D173" s="12"/>
      <c r="E173" s="37" t="str">
        <f t="shared" si="23"/>
        <v/>
      </c>
      <c r="F173" s="37" t="str">
        <f t="shared" si="20"/>
        <v/>
      </c>
      <c r="G173" s="36"/>
      <c r="H173" s="28"/>
      <c r="I173" s="28"/>
      <c r="J173" s="36"/>
      <c r="K173" s="40"/>
      <c r="L173" s="40"/>
      <c r="M173" s="29" t="str">
        <f t="shared" si="24"/>
        <v/>
      </c>
      <c r="N173" s="30"/>
      <c r="O173" s="17" t="str">
        <f>IFERROR(VLOOKUP(M173,計算用!$A$8:$B$15,2,FALSE),"")</f>
        <v/>
      </c>
      <c r="P173" s="41"/>
      <c r="Q173" s="41"/>
      <c r="R173" s="41"/>
      <c r="S173" s="16" t="str">
        <f t="shared" si="22"/>
        <v/>
      </c>
      <c r="T173" s="31"/>
      <c r="U173" s="59"/>
    </row>
    <row r="174" spans="1:21">
      <c r="A174" s="48">
        <f t="shared" si="21"/>
        <v>169</v>
      </c>
      <c r="B174" s="27"/>
      <c r="C174" s="27"/>
      <c r="D174" s="12"/>
      <c r="E174" s="37" t="str">
        <f t="shared" si="23"/>
        <v/>
      </c>
      <c r="F174" s="37" t="str">
        <f t="shared" si="20"/>
        <v/>
      </c>
      <c r="G174" s="36"/>
      <c r="H174" s="28"/>
      <c r="I174" s="28"/>
      <c r="J174" s="36"/>
      <c r="K174" s="40"/>
      <c r="L174" s="40"/>
      <c r="M174" s="29" t="str">
        <f t="shared" si="24"/>
        <v/>
      </c>
      <c r="N174" s="30"/>
      <c r="O174" s="17" t="str">
        <f>IFERROR(VLOOKUP(M174,計算用!$A$8:$B$15,2,FALSE),"")</f>
        <v/>
      </c>
      <c r="P174" s="41"/>
      <c r="Q174" s="41"/>
      <c r="R174" s="41"/>
      <c r="S174" s="16" t="str">
        <f t="shared" si="22"/>
        <v/>
      </c>
      <c r="T174" s="31"/>
      <c r="U174" s="59"/>
    </row>
    <row r="175" spans="1:21">
      <c r="A175" s="48">
        <f t="shared" si="21"/>
        <v>170</v>
      </c>
      <c r="B175" s="27"/>
      <c r="C175" s="27"/>
      <c r="D175" s="12"/>
      <c r="E175" s="37" t="str">
        <f t="shared" si="23"/>
        <v/>
      </c>
      <c r="F175" s="37" t="str">
        <f t="shared" ref="F175:F238" si="25">IF(E175="","",COUNTIF($E$6:$E$1385,E175))</f>
        <v/>
      </c>
      <c r="G175" s="36"/>
      <c r="H175" s="28"/>
      <c r="I175" s="28"/>
      <c r="J175" s="36"/>
      <c r="K175" s="40"/>
      <c r="L175" s="40"/>
      <c r="M175" s="29" t="str">
        <f t="shared" si="24"/>
        <v/>
      </c>
      <c r="N175" s="30"/>
      <c r="O175" s="17" t="str">
        <f>IFERROR(VLOOKUP(M175,計算用!$A$8:$B$15,2,FALSE),"")</f>
        <v/>
      </c>
      <c r="P175" s="41"/>
      <c r="Q175" s="41"/>
      <c r="R175" s="41"/>
      <c r="S175" s="16" t="str">
        <f t="shared" si="22"/>
        <v/>
      </c>
      <c r="T175" s="31"/>
      <c r="U175" s="59"/>
    </row>
    <row r="176" spans="1:21">
      <c r="A176" s="48">
        <f t="shared" si="21"/>
        <v>171</v>
      </c>
      <c r="B176" s="27"/>
      <c r="C176" s="27"/>
      <c r="D176" s="12"/>
      <c r="E176" s="37" t="str">
        <f t="shared" si="23"/>
        <v/>
      </c>
      <c r="F176" s="37" t="str">
        <f t="shared" si="25"/>
        <v/>
      </c>
      <c r="G176" s="36"/>
      <c r="H176" s="28"/>
      <c r="I176" s="28"/>
      <c r="J176" s="36"/>
      <c r="K176" s="40"/>
      <c r="L176" s="40"/>
      <c r="M176" s="29" t="str">
        <f t="shared" si="24"/>
        <v/>
      </c>
      <c r="N176" s="30"/>
      <c r="O176" s="17" t="str">
        <f>IFERROR(VLOOKUP(M176,計算用!$A$8:$B$15,2,FALSE),"")</f>
        <v/>
      </c>
      <c r="P176" s="41"/>
      <c r="Q176" s="41"/>
      <c r="R176" s="41"/>
      <c r="S176" s="16" t="str">
        <f t="shared" si="22"/>
        <v/>
      </c>
      <c r="T176" s="31"/>
      <c r="U176" s="59"/>
    </row>
    <row r="177" spans="1:21">
      <c r="A177" s="48">
        <f t="shared" si="21"/>
        <v>172</v>
      </c>
      <c r="B177" s="27"/>
      <c r="C177" s="27"/>
      <c r="D177" s="12"/>
      <c r="E177" s="37" t="str">
        <f t="shared" si="23"/>
        <v/>
      </c>
      <c r="F177" s="37" t="str">
        <f t="shared" si="25"/>
        <v/>
      </c>
      <c r="G177" s="36"/>
      <c r="H177" s="28"/>
      <c r="I177" s="28"/>
      <c r="J177" s="36"/>
      <c r="K177" s="40"/>
      <c r="L177" s="40"/>
      <c r="M177" s="29" t="str">
        <f t="shared" si="24"/>
        <v/>
      </c>
      <c r="N177" s="30"/>
      <c r="O177" s="17" t="str">
        <f>IFERROR(VLOOKUP(M177,計算用!$A$8:$B$15,2,FALSE),"")</f>
        <v/>
      </c>
      <c r="P177" s="41"/>
      <c r="Q177" s="41"/>
      <c r="R177" s="41"/>
      <c r="S177" s="16" t="str">
        <f t="shared" si="22"/>
        <v/>
      </c>
      <c r="T177" s="31"/>
      <c r="U177" s="59"/>
    </row>
    <row r="178" spans="1:21">
      <c r="A178" s="48">
        <f t="shared" si="21"/>
        <v>173</v>
      </c>
      <c r="B178" s="27"/>
      <c r="C178" s="27"/>
      <c r="D178" s="12"/>
      <c r="E178" s="37" t="str">
        <f t="shared" si="23"/>
        <v/>
      </c>
      <c r="F178" s="37" t="str">
        <f t="shared" si="25"/>
        <v/>
      </c>
      <c r="G178" s="36"/>
      <c r="H178" s="28"/>
      <c r="I178" s="28"/>
      <c r="J178" s="36"/>
      <c r="K178" s="40"/>
      <c r="L178" s="40"/>
      <c r="M178" s="29" t="str">
        <f t="shared" si="24"/>
        <v/>
      </c>
      <c r="N178" s="30"/>
      <c r="O178" s="17" t="str">
        <f>IFERROR(VLOOKUP(M178,計算用!$A$8:$B$15,2,FALSE),"")</f>
        <v/>
      </c>
      <c r="P178" s="41"/>
      <c r="Q178" s="41"/>
      <c r="R178" s="41"/>
      <c r="S178" s="16" t="str">
        <f t="shared" si="22"/>
        <v/>
      </c>
      <c r="T178" s="31"/>
      <c r="U178" s="59"/>
    </row>
    <row r="179" spans="1:21">
      <c r="A179" s="48">
        <f t="shared" si="21"/>
        <v>174</v>
      </c>
      <c r="B179" s="27"/>
      <c r="C179" s="27"/>
      <c r="D179" s="12"/>
      <c r="E179" s="37" t="str">
        <f t="shared" si="23"/>
        <v/>
      </c>
      <c r="F179" s="37" t="str">
        <f t="shared" si="25"/>
        <v/>
      </c>
      <c r="G179" s="36"/>
      <c r="H179" s="28"/>
      <c r="I179" s="28"/>
      <c r="J179" s="36"/>
      <c r="K179" s="40"/>
      <c r="L179" s="40"/>
      <c r="M179" s="29" t="str">
        <f t="shared" si="24"/>
        <v/>
      </c>
      <c r="N179" s="30"/>
      <c r="O179" s="17" t="str">
        <f>IFERROR(VLOOKUP(M179,計算用!$A$8:$B$15,2,FALSE),"")</f>
        <v/>
      </c>
      <c r="P179" s="41"/>
      <c r="Q179" s="41"/>
      <c r="R179" s="41"/>
      <c r="S179" s="16" t="str">
        <f t="shared" si="22"/>
        <v/>
      </c>
      <c r="T179" s="31"/>
      <c r="U179" s="59"/>
    </row>
    <row r="180" spans="1:21">
      <c r="A180" s="48">
        <f t="shared" si="21"/>
        <v>175</v>
      </c>
      <c r="B180" s="27"/>
      <c r="C180" s="27"/>
      <c r="D180" s="12"/>
      <c r="E180" s="37" t="str">
        <f t="shared" si="23"/>
        <v/>
      </c>
      <c r="F180" s="37" t="str">
        <f t="shared" si="25"/>
        <v/>
      </c>
      <c r="G180" s="36"/>
      <c r="H180" s="28"/>
      <c r="I180" s="28"/>
      <c r="J180" s="36"/>
      <c r="K180" s="40"/>
      <c r="L180" s="40"/>
      <c r="M180" s="29" t="str">
        <f t="shared" si="24"/>
        <v/>
      </c>
      <c r="N180" s="30"/>
      <c r="O180" s="17" t="str">
        <f>IFERROR(VLOOKUP(M180,計算用!$A$8:$B$15,2,FALSE),"")</f>
        <v/>
      </c>
      <c r="P180" s="41"/>
      <c r="Q180" s="41"/>
      <c r="R180" s="41"/>
      <c r="S180" s="16" t="str">
        <f t="shared" si="22"/>
        <v/>
      </c>
      <c r="T180" s="31"/>
      <c r="U180" s="59"/>
    </row>
    <row r="181" spans="1:21">
      <c r="A181" s="48">
        <f t="shared" si="21"/>
        <v>176</v>
      </c>
      <c r="B181" s="27"/>
      <c r="C181" s="27"/>
      <c r="D181" s="12"/>
      <c r="E181" s="37" t="str">
        <f t="shared" si="23"/>
        <v/>
      </c>
      <c r="F181" s="37" t="str">
        <f t="shared" si="25"/>
        <v/>
      </c>
      <c r="G181" s="36"/>
      <c r="H181" s="28"/>
      <c r="I181" s="28"/>
      <c r="J181" s="36"/>
      <c r="K181" s="40"/>
      <c r="L181" s="40"/>
      <c r="M181" s="29" t="str">
        <f t="shared" si="24"/>
        <v/>
      </c>
      <c r="N181" s="30"/>
      <c r="O181" s="17" t="str">
        <f>IFERROR(VLOOKUP(M181,計算用!$A$8:$B$15,2,FALSE),"")</f>
        <v/>
      </c>
      <c r="P181" s="41"/>
      <c r="Q181" s="41"/>
      <c r="R181" s="41"/>
      <c r="S181" s="16" t="str">
        <f t="shared" si="22"/>
        <v/>
      </c>
      <c r="T181" s="31"/>
      <c r="U181" s="59"/>
    </row>
    <row r="182" spans="1:21">
      <c r="A182" s="48">
        <f t="shared" si="21"/>
        <v>177</v>
      </c>
      <c r="B182" s="27"/>
      <c r="C182" s="27"/>
      <c r="D182" s="12"/>
      <c r="E182" s="37" t="str">
        <f t="shared" si="23"/>
        <v/>
      </c>
      <c r="F182" s="37" t="str">
        <f t="shared" si="25"/>
        <v/>
      </c>
      <c r="G182" s="36"/>
      <c r="H182" s="28"/>
      <c r="I182" s="28"/>
      <c r="J182" s="36"/>
      <c r="K182" s="40"/>
      <c r="L182" s="40"/>
      <c r="M182" s="29" t="str">
        <f t="shared" si="24"/>
        <v/>
      </c>
      <c r="N182" s="30"/>
      <c r="O182" s="17" t="str">
        <f>IFERROR(VLOOKUP(M182,計算用!$A$8:$B$15,2,FALSE),"")</f>
        <v/>
      </c>
      <c r="P182" s="41"/>
      <c r="Q182" s="41"/>
      <c r="R182" s="41"/>
      <c r="S182" s="16" t="str">
        <f t="shared" si="22"/>
        <v/>
      </c>
      <c r="T182" s="31"/>
      <c r="U182" s="59"/>
    </row>
    <row r="183" spans="1:21">
      <c r="A183" s="48">
        <f t="shared" si="21"/>
        <v>178</v>
      </c>
      <c r="B183" s="27"/>
      <c r="C183" s="27"/>
      <c r="D183" s="12"/>
      <c r="E183" s="37" t="str">
        <f t="shared" si="23"/>
        <v/>
      </c>
      <c r="F183" s="37" t="str">
        <f t="shared" si="25"/>
        <v/>
      </c>
      <c r="G183" s="36"/>
      <c r="H183" s="28"/>
      <c r="I183" s="28"/>
      <c r="J183" s="36"/>
      <c r="K183" s="40"/>
      <c r="L183" s="40"/>
      <c r="M183" s="29" t="str">
        <f t="shared" si="24"/>
        <v/>
      </c>
      <c r="N183" s="30"/>
      <c r="O183" s="17" t="str">
        <f>IFERROR(VLOOKUP(M183,計算用!$A$8:$B$15,2,FALSE),"")</f>
        <v/>
      </c>
      <c r="P183" s="41"/>
      <c r="Q183" s="41"/>
      <c r="R183" s="41"/>
      <c r="S183" s="16" t="str">
        <f t="shared" si="22"/>
        <v/>
      </c>
      <c r="T183" s="31"/>
      <c r="U183" s="59"/>
    </row>
    <row r="184" spans="1:21">
      <c r="A184" s="48">
        <f t="shared" si="21"/>
        <v>179</v>
      </c>
      <c r="B184" s="27"/>
      <c r="C184" s="27"/>
      <c r="D184" s="12"/>
      <c r="E184" s="37" t="str">
        <f t="shared" si="23"/>
        <v/>
      </c>
      <c r="F184" s="37" t="str">
        <f t="shared" si="25"/>
        <v/>
      </c>
      <c r="G184" s="36"/>
      <c r="H184" s="28"/>
      <c r="I184" s="28"/>
      <c r="J184" s="36"/>
      <c r="K184" s="40"/>
      <c r="L184" s="40"/>
      <c r="M184" s="29" t="str">
        <f t="shared" si="24"/>
        <v/>
      </c>
      <c r="N184" s="30"/>
      <c r="O184" s="17" t="str">
        <f>IFERROR(VLOOKUP(M184,計算用!$A$8:$B$15,2,FALSE),"")</f>
        <v/>
      </c>
      <c r="P184" s="41"/>
      <c r="Q184" s="41"/>
      <c r="R184" s="41"/>
      <c r="S184" s="16" t="str">
        <f t="shared" si="22"/>
        <v/>
      </c>
      <c r="T184" s="31"/>
      <c r="U184" s="59"/>
    </row>
    <row r="185" spans="1:21">
      <c r="A185" s="48">
        <f t="shared" si="21"/>
        <v>180</v>
      </c>
      <c r="B185" s="27"/>
      <c r="C185" s="27"/>
      <c r="D185" s="12"/>
      <c r="E185" s="37" t="str">
        <f t="shared" si="23"/>
        <v/>
      </c>
      <c r="F185" s="37" t="str">
        <f t="shared" si="25"/>
        <v/>
      </c>
      <c r="G185" s="36"/>
      <c r="H185" s="28"/>
      <c r="I185" s="28"/>
      <c r="J185" s="36"/>
      <c r="K185" s="40"/>
      <c r="L185" s="40"/>
      <c r="M185" s="29" t="str">
        <f t="shared" si="24"/>
        <v/>
      </c>
      <c r="N185" s="30"/>
      <c r="O185" s="17" t="str">
        <f>IFERROR(VLOOKUP(M185,計算用!$A$8:$B$15,2,FALSE),"")</f>
        <v/>
      </c>
      <c r="P185" s="41"/>
      <c r="Q185" s="41"/>
      <c r="R185" s="41"/>
      <c r="S185" s="16" t="str">
        <f t="shared" si="22"/>
        <v/>
      </c>
      <c r="T185" s="31"/>
      <c r="U185" s="59"/>
    </row>
    <row r="186" spans="1:21">
      <c r="A186" s="48">
        <f t="shared" si="21"/>
        <v>181</v>
      </c>
      <c r="B186" s="27"/>
      <c r="C186" s="27"/>
      <c r="D186" s="12"/>
      <c r="E186" s="37" t="str">
        <f t="shared" si="23"/>
        <v/>
      </c>
      <c r="F186" s="37" t="str">
        <f t="shared" si="25"/>
        <v/>
      </c>
      <c r="G186" s="36"/>
      <c r="H186" s="28"/>
      <c r="I186" s="28"/>
      <c r="J186" s="36"/>
      <c r="K186" s="40"/>
      <c r="L186" s="40"/>
      <c r="M186" s="29" t="str">
        <f t="shared" si="24"/>
        <v/>
      </c>
      <c r="N186" s="30"/>
      <c r="O186" s="17" t="str">
        <f>IFERROR(VLOOKUP(M186,計算用!$A$8:$B$15,2,FALSE),"")</f>
        <v/>
      </c>
      <c r="P186" s="41"/>
      <c r="Q186" s="41"/>
      <c r="R186" s="41"/>
      <c r="S186" s="16" t="str">
        <f t="shared" si="22"/>
        <v/>
      </c>
      <c r="T186" s="31"/>
      <c r="U186" s="59"/>
    </row>
    <row r="187" spans="1:21">
      <c r="A187" s="48">
        <f t="shared" si="21"/>
        <v>182</v>
      </c>
      <c r="B187" s="27"/>
      <c r="C187" s="27"/>
      <c r="D187" s="12"/>
      <c r="E187" s="37" t="str">
        <f t="shared" si="23"/>
        <v/>
      </c>
      <c r="F187" s="37" t="str">
        <f t="shared" si="25"/>
        <v/>
      </c>
      <c r="G187" s="36"/>
      <c r="H187" s="28"/>
      <c r="I187" s="28"/>
      <c r="J187" s="36"/>
      <c r="K187" s="40"/>
      <c r="L187" s="40"/>
      <c r="M187" s="29" t="str">
        <f t="shared" si="24"/>
        <v/>
      </c>
      <c r="N187" s="30"/>
      <c r="O187" s="17" t="str">
        <f>IFERROR(VLOOKUP(M187,計算用!$A$8:$B$15,2,FALSE),"")</f>
        <v/>
      </c>
      <c r="P187" s="41"/>
      <c r="Q187" s="41"/>
      <c r="R187" s="41"/>
      <c r="S187" s="16" t="str">
        <f t="shared" si="22"/>
        <v/>
      </c>
      <c r="T187" s="31"/>
      <c r="U187" s="59"/>
    </row>
    <row r="188" spans="1:21">
      <c r="A188" s="48">
        <f t="shared" si="21"/>
        <v>183</v>
      </c>
      <c r="B188" s="27"/>
      <c r="C188" s="27"/>
      <c r="D188" s="12"/>
      <c r="E188" s="37" t="str">
        <f t="shared" si="23"/>
        <v/>
      </c>
      <c r="F188" s="37" t="str">
        <f t="shared" si="25"/>
        <v/>
      </c>
      <c r="G188" s="36"/>
      <c r="H188" s="28"/>
      <c r="I188" s="28"/>
      <c r="J188" s="36"/>
      <c r="K188" s="40"/>
      <c r="L188" s="40"/>
      <c r="M188" s="29" t="str">
        <f t="shared" si="24"/>
        <v/>
      </c>
      <c r="N188" s="30"/>
      <c r="O188" s="17" t="str">
        <f>IFERROR(VLOOKUP(M188,計算用!$A$8:$B$15,2,FALSE),"")</f>
        <v/>
      </c>
      <c r="P188" s="41"/>
      <c r="Q188" s="41"/>
      <c r="R188" s="41"/>
      <c r="S188" s="16" t="str">
        <f t="shared" si="22"/>
        <v/>
      </c>
      <c r="T188" s="31"/>
      <c r="U188" s="59"/>
    </row>
    <row r="189" spans="1:21">
      <c r="A189" s="48">
        <f t="shared" si="21"/>
        <v>184</v>
      </c>
      <c r="B189" s="27"/>
      <c r="C189" s="27"/>
      <c r="D189" s="12"/>
      <c r="E189" s="37" t="str">
        <f t="shared" si="23"/>
        <v/>
      </c>
      <c r="F189" s="37" t="str">
        <f t="shared" si="25"/>
        <v/>
      </c>
      <c r="G189" s="36"/>
      <c r="H189" s="28"/>
      <c r="I189" s="28"/>
      <c r="J189" s="36"/>
      <c r="K189" s="40"/>
      <c r="L189" s="40"/>
      <c r="M189" s="29" t="str">
        <f t="shared" si="24"/>
        <v/>
      </c>
      <c r="N189" s="30"/>
      <c r="O189" s="17" t="str">
        <f>IFERROR(VLOOKUP(M189,計算用!$A$8:$B$15,2,FALSE),"")</f>
        <v/>
      </c>
      <c r="P189" s="41"/>
      <c r="Q189" s="41"/>
      <c r="R189" s="41"/>
      <c r="S189" s="16" t="str">
        <f t="shared" si="22"/>
        <v/>
      </c>
      <c r="T189" s="31"/>
      <c r="U189" s="59"/>
    </row>
    <row r="190" spans="1:21">
      <c r="A190" s="48">
        <f t="shared" si="21"/>
        <v>185</v>
      </c>
      <c r="B190" s="27"/>
      <c r="C190" s="27"/>
      <c r="D190" s="12"/>
      <c r="E190" s="37" t="str">
        <f t="shared" si="23"/>
        <v/>
      </c>
      <c r="F190" s="37" t="str">
        <f t="shared" si="25"/>
        <v/>
      </c>
      <c r="G190" s="36"/>
      <c r="H190" s="28"/>
      <c r="I190" s="28"/>
      <c r="J190" s="36"/>
      <c r="K190" s="40"/>
      <c r="L190" s="40"/>
      <c r="M190" s="29" t="str">
        <f t="shared" si="24"/>
        <v/>
      </c>
      <c r="N190" s="30"/>
      <c r="O190" s="17" t="str">
        <f>IFERROR(VLOOKUP(M190,計算用!$A$8:$B$15,2,FALSE),"")</f>
        <v/>
      </c>
      <c r="P190" s="41"/>
      <c r="Q190" s="41"/>
      <c r="R190" s="41"/>
      <c r="S190" s="16" t="str">
        <f t="shared" si="22"/>
        <v/>
      </c>
      <c r="T190" s="31"/>
      <c r="U190" s="59"/>
    </row>
    <row r="191" spans="1:21">
      <c r="A191" s="48">
        <f t="shared" si="21"/>
        <v>186</v>
      </c>
      <c r="B191" s="27"/>
      <c r="C191" s="27"/>
      <c r="D191" s="12"/>
      <c r="E191" s="37" t="str">
        <f t="shared" si="23"/>
        <v/>
      </c>
      <c r="F191" s="37" t="str">
        <f t="shared" si="25"/>
        <v/>
      </c>
      <c r="G191" s="36"/>
      <c r="H191" s="28"/>
      <c r="I191" s="28"/>
      <c r="J191" s="36"/>
      <c r="K191" s="40"/>
      <c r="L191" s="40"/>
      <c r="M191" s="29" t="str">
        <f t="shared" si="24"/>
        <v/>
      </c>
      <c r="N191" s="30"/>
      <c r="O191" s="17" t="str">
        <f>IFERROR(VLOOKUP(M191,計算用!$A$8:$B$15,2,FALSE),"")</f>
        <v/>
      </c>
      <c r="P191" s="41"/>
      <c r="Q191" s="41"/>
      <c r="R191" s="41"/>
      <c r="S191" s="16" t="str">
        <f t="shared" ref="S191:S254" si="26">IF(F191&gt;=2,"","可")</f>
        <v/>
      </c>
      <c r="T191" s="31"/>
      <c r="U191" s="59"/>
    </row>
    <row r="192" spans="1:21">
      <c r="A192" s="48">
        <f t="shared" si="21"/>
        <v>187</v>
      </c>
      <c r="B192" s="27"/>
      <c r="C192" s="27"/>
      <c r="D192" s="12"/>
      <c r="E192" s="37" t="str">
        <f t="shared" ref="E192:E255" si="27">B192&amp;C192&amp;D192</f>
        <v/>
      </c>
      <c r="F192" s="37" t="str">
        <f t="shared" si="25"/>
        <v/>
      </c>
      <c r="G192" s="36"/>
      <c r="H192" s="28"/>
      <c r="I192" s="28"/>
      <c r="J192" s="36"/>
      <c r="K192" s="40"/>
      <c r="L192" s="40"/>
      <c r="M192" s="29" t="str">
        <f t="shared" si="24"/>
        <v/>
      </c>
      <c r="N192" s="30"/>
      <c r="O192" s="17" t="str">
        <f>IFERROR(VLOOKUP(M192,計算用!$A$8:$B$15,2,FALSE),"")</f>
        <v/>
      </c>
      <c r="P192" s="41"/>
      <c r="Q192" s="41"/>
      <c r="R192" s="41"/>
      <c r="S192" s="16" t="str">
        <f t="shared" si="26"/>
        <v/>
      </c>
      <c r="T192" s="31"/>
      <c r="U192" s="59"/>
    </row>
    <row r="193" spans="1:23">
      <c r="A193" s="48">
        <f t="shared" si="21"/>
        <v>188</v>
      </c>
      <c r="B193" s="27"/>
      <c r="C193" s="27"/>
      <c r="D193" s="12"/>
      <c r="E193" s="37" t="str">
        <f t="shared" si="27"/>
        <v/>
      </c>
      <c r="F193" s="37" t="str">
        <f t="shared" si="25"/>
        <v/>
      </c>
      <c r="G193" s="36"/>
      <c r="H193" s="28"/>
      <c r="I193" s="28"/>
      <c r="J193" s="36"/>
      <c r="K193" s="40"/>
      <c r="L193" s="40"/>
      <c r="M193" s="29" t="str">
        <f t="shared" si="24"/>
        <v/>
      </c>
      <c r="N193" s="30"/>
      <c r="O193" s="17" t="str">
        <f>IFERROR(VLOOKUP(M193,計算用!$A$8:$B$15,2,FALSE),"")</f>
        <v/>
      </c>
      <c r="P193" s="41"/>
      <c r="Q193" s="41"/>
      <c r="R193" s="41"/>
      <c r="S193" s="16" t="str">
        <f t="shared" si="26"/>
        <v/>
      </c>
      <c r="T193" s="31"/>
      <c r="U193" s="59"/>
    </row>
    <row r="194" spans="1:23">
      <c r="A194" s="48">
        <f t="shared" si="21"/>
        <v>189</v>
      </c>
      <c r="B194" s="27"/>
      <c r="C194" s="27"/>
      <c r="D194" s="12"/>
      <c r="E194" s="37" t="str">
        <f t="shared" si="27"/>
        <v/>
      </c>
      <c r="F194" s="37" t="str">
        <f t="shared" si="25"/>
        <v/>
      </c>
      <c r="G194" s="36"/>
      <c r="H194" s="28"/>
      <c r="I194" s="28"/>
      <c r="J194" s="36"/>
      <c r="K194" s="40"/>
      <c r="L194" s="40"/>
      <c r="M194" s="29" t="str">
        <f t="shared" si="24"/>
        <v/>
      </c>
      <c r="N194" s="30"/>
      <c r="O194" s="17" t="str">
        <f>IFERROR(VLOOKUP(M194,計算用!$A$8:$B$15,2,FALSE),"")</f>
        <v/>
      </c>
      <c r="P194" s="41"/>
      <c r="Q194" s="41"/>
      <c r="R194" s="41"/>
      <c r="S194" s="16" t="str">
        <f t="shared" si="26"/>
        <v/>
      </c>
      <c r="T194" s="31"/>
      <c r="U194" s="59"/>
    </row>
    <row r="195" spans="1:23">
      <c r="A195" s="48">
        <f t="shared" si="21"/>
        <v>190</v>
      </c>
      <c r="B195" s="27"/>
      <c r="C195" s="27"/>
      <c r="D195" s="12"/>
      <c r="E195" s="37" t="str">
        <f t="shared" si="27"/>
        <v/>
      </c>
      <c r="F195" s="37" t="str">
        <f t="shared" si="25"/>
        <v/>
      </c>
      <c r="G195" s="36"/>
      <c r="H195" s="28"/>
      <c r="I195" s="28"/>
      <c r="J195" s="36"/>
      <c r="K195" s="40"/>
      <c r="L195" s="40"/>
      <c r="M195" s="29" t="str">
        <f t="shared" si="24"/>
        <v/>
      </c>
      <c r="N195" s="30"/>
      <c r="O195" s="17" t="str">
        <f>IFERROR(VLOOKUP(M195,計算用!$A$8:$B$15,2,FALSE),"")</f>
        <v/>
      </c>
      <c r="P195" s="41"/>
      <c r="Q195" s="41"/>
      <c r="R195" s="41"/>
      <c r="S195" s="16" t="str">
        <f t="shared" si="26"/>
        <v/>
      </c>
      <c r="T195" s="31"/>
      <c r="U195" s="59"/>
    </row>
    <row r="196" spans="1:23">
      <c r="A196" s="48">
        <f t="shared" si="21"/>
        <v>191</v>
      </c>
      <c r="B196" s="27"/>
      <c r="C196" s="27"/>
      <c r="D196" s="12"/>
      <c r="E196" s="37" t="str">
        <f t="shared" si="27"/>
        <v/>
      </c>
      <c r="F196" s="37" t="str">
        <f t="shared" si="25"/>
        <v/>
      </c>
      <c r="G196" s="36"/>
      <c r="H196" s="28"/>
      <c r="I196" s="28"/>
      <c r="J196" s="36"/>
      <c r="K196" s="40"/>
      <c r="L196" s="40"/>
      <c r="M196" s="29" t="str">
        <f t="shared" si="24"/>
        <v/>
      </c>
      <c r="N196" s="30"/>
      <c r="O196" s="17" t="str">
        <f>IFERROR(VLOOKUP(M196,計算用!$A$8:$B$15,2,FALSE),"")</f>
        <v/>
      </c>
      <c r="P196" s="41"/>
      <c r="Q196" s="41"/>
      <c r="R196" s="41"/>
      <c r="S196" s="16" t="str">
        <f t="shared" si="26"/>
        <v/>
      </c>
      <c r="T196" s="31"/>
      <c r="U196" s="59"/>
    </row>
    <row r="197" spans="1:23">
      <c r="A197" s="48">
        <f t="shared" si="21"/>
        <v>192</v>
      </c>
      <c r="B197" s="27"/>
      <c r="C197" s="27"/>
      <c r="D197" s="12"/>
      <c r="E197" s="37" t="str">
        <f t="shared" si="27"/>
        <v/>
      </c>
      <c r="F197" s="37" t="str">
        <f t="shared" si="25"/>
        <v/>
      </c>
      <c r="G197" s="36"/>
      <c r="H197" s="28"/>
      <c r="I197" s="28"/>
      <c r="J197" s="36"/>
      <c r="K197" s="40"/>
      <c r="L197" s="40"/>
      <c r="M197" s="29" t="str">
        <f t="shared" si="24"/>
        <v/>
      </c>
      <c r="N197" s="30"/>
      <c r="O197" s="17" t="str">
        <f>IFERROR(VLOOKUP(M197,計算用!$A$8:$B$15,2,FALSE),"")</f>
        <v/>
      </c>
      <c r="P197" s="41"/>
      <c r="Q197" s="41"/>
      <c r="R197" s="41"/>
      <c r="S197" s="16" t="str">
        <f t="shared" si="26"/>
        <v/>
      </c>
      <c r="T197" s="31"/>
      <c r="U197" s="59"/>
    </row>
    <row r="198" spans="1:23">
      <c r="A198" s="48">
        <f t="shared" si="21"/>
        <v>193</v>
      </c>
      <c r="B198" s="27"/>
      <c r="C198" s="27"/>
      <c r="D198" s="12"/>
      <c r="E198" s="37" t="str">
        <f t="shared" si="27"/>
        <v/>
      </c>
      <c r="F198" s="37" t="str">
        <f t="shared" si="25"/>
        <v/>
      </c>
      <c r="G198" s="36"/>
      <c r="H198" s="28"/>
      <c r="I198" s="28"/>
      <c r="J198" s="36"/>
      <c r="K198" s="40"/>
      <c r="L198" s="40"/>
      <c r="M198" s="29" t="str">
        <f t="shared" si="24"/>
        <v/>
      </c>
      <c r="N198" s="30"/>
      <c r="O198" s="17" t="str">
        <f>IFERROR(VLOOKUP(M198,計算用!$A$8:$B$15,2,FALSE),"")</f>
        <v/>
      </c>
      <c r="P198" s="41"/>
      <c r="Q198" s="41"/>
      <c r="R198" s="41"/>
      <c r="S198" s="16" t="str">
        <f t="shared" si="26"/>
        <v/>
      </c>
      <c r="T198" s="31"/>
      <c r="U198" s="59"/>
    </row>
    <row r="199" spans="1:23">
      <c r="A199" s="48">
        <f t="shared" si="21"/>
        <v>194</v>
      </c>
      <c r="B199" s="27"/>
      <c r="C199" s="27"/>
      <c r="D199" s="12"/>
      <c r="E199" s="37" t="str">
        <f t="shared" si="27"/>
        <v/>
      </c>
      <c r="F199" s="37" t="str">
        <f t="shared" si="25"/>
        <v/>
      </c>
      <c r="G199" s="36"/>
      <c r="H199" s="28"/>
      <c r="I199" s="28"/>
      <c r="J199" s="36"/>
      <c r="K199" s="40"/>
      <c r="L199" s="40"/>
      <c r="M199" s="29" t="str">
        <f t="shared" ref="M199:M213" si="28">K199&amp;L199</f>
        <v/>
      </c>
      <c r="N199" s="30"/>
      <c r="O199" s="17" t="str">
        <f>IFERROR(VLOOKUP(M199,計算用!$A$8:$B$15,2,FALSE),"")</f>
        <v/>
      </c>
      <c r="P199" s="41"/>
      <c r="Q199" s="41"/>
      <c r="R199" s="41"/>
      <c r="S199" s="16" t="str">
        <f t="shared" si="26"/>
        <v/>
      </c>
      <c r="T199" s="31"/>
      <c r="U199" s="59"/>
    </row>
    <row r="200" spans="1:23">
      <c r="A200" s="48">
        <f t="shared" si="21"/>
        <v>195</v>
      </c>
      <c r="B200" s="27"/>
      <c r="C200" s="27"/>
      <c r="D200" s="12"/>
      <c r="E200" s="37" t="str">
        <f t="shared" si="27"/>
        <v/>
      </c>
      <c r="F200" s="37" t="str">
        <f t="shared" si="25"/>
        <v/>
      </c>
      <c r="G200" s="36"/>
      <c r="H200" s="28"/>
      <c r="I200" s="28"/>
      <c r="J200" s="36"/>
      <c r="K200" s="40"/>
      <c r="L200" s="40"/>
      <c r="M200" s="29" t="str">
        <f t="shared" si="28"/>
        <v/>
      </c>
      <c r="N200" s="30"/>
      <c r="O200" s="17" t="str">
        <f>IFERROR(VLOOKUP(M200,計算用!$A$8:$B$15,2,FALSE),"")</f>
        <v/>
      </c>
      <c r="P200" s="41"/>
      <c r="Q200" s="41"/>
      <c r="R200" s="41"/>
      <c r="S200" s="16" t="str">
        <f t="shared" si="26"/>
        <v/>
      </c>
      <c r="T200" s="31"/>
      <c r="U200" s="59"/>
    </row>
    <row r="201" spans="1:23">
      <c r="A201" s="48">
        <f t="shared" si="21"/>
        <v>196</v>
      </c>
      <c r="B201" s="27"/>
      <c r="C201" s="27"/>
      <c r="D201" s="12"/>
      <c r="E201" s="37" t="str">
        <f t="shared" si="27"/>
        <v/>
      </c>
      <c r="F201" s="37" t="str">
        <f t="shared" si="25"/>
        <v/>
      </c>
      <c r="G201" s="36"/>
      <c r="H201" s="28"/>
      <c r="I201" s="28"/>
      <c r="J201" s="36"/>
      <c r="K201" s="40"/>
      <c r="L201" s="40"/>
      <c r="M201" s="29" t="str">
        <f t="shared" si="28"/>
        <v/>
      </c>
      <c r="N201" s="30"/>
      <c r="O201" s="17" t="str">
        <f>IFERROR(VLOOKUP(M201,計算用!$A$8:$B$15,2,FALSE),"")</f>
        <v/>
      </c>
      <c r="P201" s="41"/>
      <c r="Q201" s="41"/>
      <c r="R201" s="41"/>
      <c r="S201" s="16" t="str">
        <f t="shared" si="26"/>
        <v/>
      </c>
      <c r="T201" s="31"/>
      <c r="U201" s="59"/>
    </row>
    <row r="202" spans="1:23">
      <c r="A202" s="48">
        <f t="shared" si="21"/>
        <v>197</v>
      </c>
      <c r="B202" s="27"/>
      <c r="C202" s="27"/>
      <c r="D202" s="12"/>
      <c r="E202" s="37" t="str">
        <f t="shared" si="27"/>
        <v/>
      </c>
      <c r="F202" s="37" t="str">
        <f t="shared" si="25"/>
        <v/>
      </c>
      <c r="G202" s="36"/>
      <c r="H202" s="28"/>
      <c r="I202" s="28"/>
      <c r="J202" s="36"/>
      <c r="K202" s="40"/>
      <c r="L202" s="40"/>
      <c r="M202" s="29" t="str">
        <f t="shared" si="28"/>
        <v/>
      </c>
      <c r="N202" s="30"/>
      <c r="O202" s="17" t="str">
        <f>IFERROR(VLOOKUP(M202,計算用!$A$8:$B$15,2,FALSE),"")</f>
        <v/>
      </c>
      <c r="P202" s="41"/>
      <c r="Q202" s="41"/>
      <c r="R202" s="41"/>
      <c r="S202" s="16" t="str">
        <f t="shared" si="26"/>
        <v/>
      </c>
      <c r="T202" s="31"/>
      <c r="U202" s="59"/>
    </row>
    <row r="203" spans="1:23">
      <c r="A203" s="48">
        <f t="shared" si="21"/>
        <v>198</v>
      </c>
      <c r="B203" s="27"/>
      <c r="C203" s="27"/>
      <c r="D203" s="12"/>
      <c r="E203" s="37" t="str">
        <f t="shared" si="27"/>
        <v/>
      </c>
      <c r="F203" s="37" t="str">
        <f t="shared" si="25"/>
        <v/>
      </c>
      <c r="G203" s="36"/>
      <c r="H203" s="28"/>
      <c r="I203" s="28"/>
      <c r="J203" s="36"/>
      <c r="K203" s="40"/>
      <c r="L203" s="40"/>
      <c r="M203" s="29" t="str">
        <f t="shared" si="28"/>
        <v/>
      </c>
      <c r="N203" s="30"/>
      <c r="O203" s="17" t="str">
        <f>IFERROR(VLOOKUP(M203,計算用!$A$8:$B$15,2,FALSE),"")</f>
        <v/>
      </c>
      <c r="P203" s="41"/>
      <c r="Q203" s="41"/>
      <c r="R203" s="41"/>
      <c r="S203" s="16" t="str">
        <f t="shared" si="26"/>
        <v/>
      </c>
      <c r="T203" s="31"/>
      <c r="U203" s="59"/>
    </row>
    <row r="204" spans="1:23">
      <c r="A204" s="48">
        <f t="shared" si="21"/>
        <v>199</v>
      </c>
      <c r="B204" s="27"/>
      <c r="C204" s="27"/>
      <c r="D204" s="12"/>
      <c r="E204" s="37" t="str">
        <f t="shared" si="27"/>
        <v/>
      </c>
      <c r="F204" s="37" t="str">
        <f t="shared" si="25"/>
        <v/>
      </c>
      <c r="G204" s="36"/>
      <c r="H204" s="28"/>
      <c r="I204" s="28"/>
      <c r="J204" s="36"/>
      <c r="K204" s="40"/>
      <c r="L204" s="40"/>
      <c r="M204" s="29" t="str">
        <f t="shared" si="28"/>
        <v/>
      </c>
      <c r="N204" s="30"/>
      <c r="O204" s="17" t="str">
        <f>IFERROR(VLOOKUP(M204,計算用!$A$8:$B$15,2,FALSE),"")</f>
        <v/>
      </c>
      <c r="P204" s="41"/>
      <c r="Q204" s="41"/>
      <c r="R204" s="41"/>
      <c r="S204" s="16" t="str">
        <f t="shared" si="26"/>
        <v/>
      </c>
      <c r="T204" s="31"/>
      <c r="U204" s="59"/>
    </row>
    <row r="205" spans="1:23">
      <c r="A205" s="48">
        <f t="shared" si="21"/>
        <v>200</v>
      </c>
      <c r="B205" s="27"/>
      <c r="C205" s="27"/>
      <c r="D205" s="12"/>
      <c r="E205" s="37" t="str">
        <f t="shared" si="27"/>
        <v/>
      </c>
      <c r="F205" s="37" t="str">
        <f t="shared" si="25"/>
        <v/>
      </c>
      <c r="G205" s="36"/>
      <c r="H205" s="28"/>
      <c r="I205" s="28"/>
      <c r="J205" s="36"/>
      <c r="K205" s="40"/>
      <c r="L205" s="40"/>
      <c r="M205" s="29" t="str">
        <f t="shared" si="28"/>
        <v/>
      </c>
      <c r="N205" s="30"/>
      <c r="O205" s="17" t="str">
        <f>IFERROR(VLOOKUP(M205,計算用!$A$8:$B$15,2,FALSE),"")</f>
        <v/>
      </c>
      <c r="P205" s="41"/>
      <c r="Q205" s="41"/>
      <c r="R205" s="41"/>
      <c r="S205" s="16" t="str">
        <f t="shared" si="26"/>
        <v/>
      </c>
      <c r="T205" s="31"/>
      <c r="U205" s="59"/>
    </row>
    <row r="206" spans="1:23" ht="12" customHeight="1">
      <c r="A206" s="48">
        <f>ROW()-5</f>
        <v>201</v>
      </c>
      <c r="B206" s="420"/>
      <c r="C206" s="27"/>
      <c r="D206" s="12"/>
      <c r="E206" s="37" t="str">
        <f t="shared" si="27"/>
        <v/>
      </c>
      <c r="F206" s="37" t="str">
        <f t="shared" si="25"/>
        <v/>
      </c>
      <c r="G206" s="36"/>
      <c r="H206" s="28"/>
      <c r="I206" s="28"/>
      <c r="J206" s="36"/>
      <c r="K206" s="40"/>
      <c r="L206" s="40"/>
      <c r="M206" s="29" t="str">
        <f t="shared" si="28"/>
        <v/>
      </c>
      <c r="N206" s="30"/>
      <c r="O206" s="17" t="str">
        <f>IFERROR(VLOOKUP(M206,計算用!$A$8:$B$15,2,FALSE),"")</f>
        <v/>
      </c>
      <c r="P206" s="41"/>
      <c r="Q206" s="41"/>
      <c r="R206" s="41"/>
      <c r="S206" s="16" t="str">
        <f t="shared" si="26"/>
        <v/>
      </c>
      <c r="T206" s="31"/>
      <c r="U206" s="59"/>
      <c r="W206" s="3"/>
    </row>
    <row r="207" spans="1:23" ht="12" customHeight="1">
      <c r="A207" s="48">
        <f t="shared" ref="A207:A270" si="29">ROW()-5</f>
        <v>202</v>
      </c>
      <c r="B207" s="420"/>
      <c r="C207" s="27"/>
      <c r="D207" s="12"/>
      <c r="E207" s="37" t="str">
        <f t="shared" si="27"/>
        <v/>
      </c>
      <c r="F207" s="37" t="str">
        <f t="shared" si="25"/>
        <v/>
      </c>
      <c r="G207" s="36"/>
      <c r="H207" s="28"/>
      <c r="I207" s="28"/>
      <c r="J207" s="36"/>
      <c r="K207" s="40"/>
      <c r="L207" s="40"/>
      <c r="M207" s="29" t="str">
        <f t="shared" si="28"/>
        <v/>
      </c>
      <c r="N207" s="30"/>
      <c r="O207" s="17" t="str">
        <f>IFERROR(VLOOKUP(M207,計算用!$A$8:$B$15,2,FALSE),"")</f>
        <v/>
      </c>
      <c r="P207" s="41"/>
      <c r="Q207" s="41"/>
      <c r="R207" s="41"/>
      <c r="S207" s="16" t="str">
        <f t="shared" si="26"/>
        <v/>
      </c>
      <c r="T207" s="31"/>
      <c r="U207" s="59"/>
    </row>
    <row r="208" spans="1:23" ht="12" customHeight="1">
      <c r="A208" s="48">
        <f t="shared" si="29"/>
        <v>203</v>
      </c>
      <c r="B208" s="420"/>
      <c r="C208" s="27"/>
      <c r="D208" s="12"/>
      <c r="E208" s="37" t="str">
        <f t="shared" si="27"/>
        <v/>
      </c>
      <c r="F208" s="37" t="str">
        <f t="shared" si="25"/>
        <v/>
      </c>
      <c r="G208" s="36"/>
      <c r="H208" s="28"/>
      <c r="I208" s="28"/>
      <c r="J208" s="36"/>
      <c r="K208" s="40"/>
      <c r="L208" s="40"/>
      <c r="M208" s="29" t="str">
        <f t="shared" si="28"/>
        <v/>
      </c>
      <c r="N208" s="30"/>
      <c r="O208" s="17" t="str">
        <f>IFERROR(VLOOKUP(M208,計算用!$A$8:$B$15,2,FALSE),"")</f>
        <v/>
      </c>
      <c r="P208" s="41"/>
      <c r="Q208" s="41"/>
      <c r="R208" s="41"/>
      <c r="S208" s="16" t="str">
        <f t="shared" si="26"/>
        <v/>
      </c>
      <c r="T208" s="31"/>
      <c r="U208" s="59"/>
      <c r="W208" s="3"/>
    </row>
    <row r="209" spans="1:23" ht="12" customHeight="1">
      <c r="A209" s="48">
        <f t="shared" si="29"/>
        <v>204</v>
      </c>
      <c r="B209" s="420"/>
      <c r="C209" s="27"/>
      <c r="D209" s="12"/>
      <c r="E209" s="37" t="str">
        <f t="shared" si="27"/>
        <v/>
      </c>
      <c r="F209" s="37" t="str">
        <f t="shared" si="25"/>
        <v/>
      </c>
      <c r="G209" s="36"/>
      <c r="H209" s="28"/>
      <c r="I209" s="28"/>
      <c r="J209" s="36"/>
      <c r="K209" s="40"/>
      <c r="L209" s="40"/>
      <c r="M209" s="29" t="str">
        <f t="shared" si="28"/>
        <v/>
      </c>
      <c r="N209" s="30"/>
      <c r="O209" s="17" t="str">
        <f>IFERROR(VLOOKUP(M209,計算用!$A$8:$B$15,2,FALSE),"")</f>
        <v/>
      </c>
      <c r="P209" s="41"/>
      <c r="Q209" s="41"/>
      <c r="R209" s="41"/>
      <c r="S209" s="16" t="str">
        <f t="shared" si="26"/>
        <v/>
      </c>
      <c r="T209" s="31"/>
      <c r="U209" s="59"/>
    </row>
    <row r="210" spans="1:23" ht="12" customHeight="1">
      <c r="A210" s="48">
        <f t="shared" si="29"/>
        <v>205</v>
      </c>
      <c r="B210" s="420"/>
      <c r="C210" s="27"/>
      <c r="D210" s="12"/>
      <c r="E210" s="37" t="str">
        <f t="shared" si="27"/>
        <v/>
      </c>
      <c r="F210" s="37" t="str">
        <f t="shared" si="25"/>
        <v/>
      </c>
      <c r="G210" s="36"/>
      <c r="H210" s="28"/>
      <c r="I210" s="28"/>
      <c r="J210" s="36"/>
      <c r="K210" s="40"/>
      <c r="L210" s="40"/>
      <c r="M210" s="29" t="str">
        <f t="shared" si="28"/>
        <v/>
      </c>
      <c r="N210" s="30"/>
      <c r="O210" s="17" t="str">
        <f>IFERROR(VLOOKUP(M210,計算用!$A$8:$B$15,2,FALSE),"")</f>
        <v/>
      </c>
      <c r="P210" s="41"/>
      <c r="Q210" s="41"/>
      <c r="R210" s="41"/>
      <c r="S210" s="16" t="str">
        <f t="shared" si="26"/>
        <v/>
      </c>
      <c r="T210" s="31"/>
      <c r="U210" s="59"/>
    </row>
    <row r="211" spans="1:23" ht="12" customHeight="1">
      <c r="A211" s="48">
        <f t="shared" si="29"/>
        <v>206</v>
      </c>
      <c r="B211" s="420"/>
      <c r="C211" s="27"/>
      <c r="D211" s="12"/>
      <c r="E211" s="37" t="str">
        <f t="shared" si="27"/>
        <v/>
      </c>
      <c r="F211" s="37" t="str">
        <f t="shared" si="25"/>
        <v/>
      </c>
      <c r="G211" s="36"/>
      <c r="H211" s="28"/>
      <c r="I211" s="28"/>
      <c r="J211" s="36"/>
      <c r="K211" s="40"/>
      <c r="L211" s="40"/>
      <c r="M211" s="29" t="str">
        <f t="shared" si="28"/>
        <v/>
      </c>
      <c r="N211" s="30"/>
      <c r="O211" s="17" t="str">
        <f>IFERROR(VLOOKUP(M211,計算用!$A$8:$B$15,2,FALSE),"")</f>
        <v/>
      </c>
      <c r="P211" s="41"/>
      <c r="Q211" s="41"/>
      <c r="R211" s="41"/>
      <c r="S211" s="16" t="str">
        <f t="shared" si="26"/>
        <v/>
      </c>
      <c r="T211" s="31"/>
      <c r="U211" s="59"/>
    </row>
    <row r="212" spans="1:23" ht="12" customHeight="1">
      <c r="A212" s="48">
        <f t="shared" si="29"/>
        <v>207</v>
      </c>
      <c r="B212" s="27"/>
      <c r="C212" s="27"/>
      <c r="D212" s="12"/>
      <c r="E212" s="37" t="str">
        <f t="shared" si="27"/>
        <v/>
      </c>
      <c r="F212" s="37" t="str">
        <f t="shared" si="25"/>
        <v/>
      </c>
      <c r="G212" s="36"/>
      <c r="H212" s="28"/>
      <c r="I212" s="28"/>
      <c r="J212" s="36"/>
      <c r="K212" s="40"/>
      <c r="L212" s="40"/>
      <c r="M212" s="29" t="str">
        <f t="shared" si="28"/>
        <v/>
      </c>
      <c r="N212" s="30"/>
      <c r="O212" s="17" t="str">
        <f>IFERROR(VLOOKUP(M212,計算用!$A$8:$B$15,2,FALSE),"")</f>
        <v/>
      </c>
      <c r="P212" s="41"/>
      <c r="Q212" s="41"/>
      <c r="R212" s="41"/>
      <c r="S212" s="16" t="str">
        <f t="shared" si="26"/>
        <v/>
      </c>
      <c r="T212" s="31"/>
      <c r="U212" s="59"/>
      <c r="W212" s="3"/>
    </row>
    <row r="213" spans="1:23" ht="12" customHeight="1">
      <c r="A213" s="48">
        <f t="shared" si="29"/>
        <v>208</v>
      </c>
      <c r="B213" s="27"/>
      <c r="C213" s="27"/>
      <c r="D213" s="12"/>
      <c r="E213" s="37" t="str">
        <f t="shared" si="27"/>
        <v/>
      </c>
      <c r="F213" s="37" t="str">
        <f t="shared" si="25"/>
        <v/>
      </c>
      <c r="G213" s="36"/>
      <c r="H213" s="28"/>
      <c r="I213" s="28"/>
      <c r="J213" s="36"/>
      <c r="K213" s="40"/>
      <c r="L213" s="40"/>
      <c r="M213" s="29" t="str">
        <f t="shared" si="28"/>
        <v/>
      </c>
      <c r="N213" s="30"/>
      <c r="O213" s="17" t="str">
        <f>IFERROR(VLOOKUP(M213,計算用!$A$8:$B$15,2,FALSE),"")</f>
        <v/>
      </c>
      <c r="P213" s="41"/>
      <c r="Q213" s="41"/>
      <c r="R213" s="41"/>
      <c r="S213" s="16" t="str">
        <f t="shared" si="26"/>
        <v/>
      </c>
      <c r="T213" s="31"/>
      <c r="U213" s="59"/>
    </row>
    <row r="214" spans="1:23" ht="12" customHeight="1">
      <c r="A214" s="48">
        <f t="shared" si="29"/>
        <v>209</v>
      </c>
      <c r="B214" s="27"/>
      <c r="C214" s="27"/>
      <c r="D214" s="12"/>
      <c r="E214" s="37" t="str">
        <f t="shared" si="27"/>
        <v/>
      </c>
      <c r="F214" s="37" t="str">
        <f t="shared" si="25"/>
        <v/>
      </c>
      <c r="G214" s="36"/>
      <c r="H214" s="28"/>
      <c r="I214" s="28"/>
      <c r="J214" s="36"/>
      <c r="K214" s="40"/>
      <c r="L214" s="40"/>
      <c r="M214" s="29" t="str">
        <f>K214&amp;L214</f>
        <v/>
      </c>
      <c r="N214" s="30"/>
      <c r="O214" s="17" t="str">
        <f>IFERROR(VLOOKUP(M214,計算用!$A$8:$B$15,2,FALSE),"")</f>
        <v/>
      </c>
      <c r="P214" s="41"/>
      <c r="Q214" s="41"/>
      <c r="R214" s="41"/>
      <c r="S214" s="16" t="str">
        <f t="shared" si="26"/>
        <v/>
      </c>
      <c r="T214" s="31"/>
      <c r="U214" s="59"/>
    </row>
    <row r="215" spans="1:23" ht="12" customHeight="1">
      <c r="A215" s="48">
        <f t="shared" si="29"/>
        <v>210</v>
      </c>
      <c r="B215" s="27"/>
      <c r="C215" s="27"/>
      <c r="D215" s="12"/>
      <c r="E215" s="37" t="str">
        <f t="shared" si="27"/>
        <v/>
      </c>
      <c r="F215" s="37" t="str">
        <f t="shared" si="25"/>
        <v/>
      </c>
      <c r="G215" s="36"/>
      <c r="H215" s="28"/>
      <c r="I215" s="28"/>
      <c r="J215" s="36"/>
      <c r="K215" s="40"/>
      <c r="L215" s="40"/>
      <c r="M215" s="29" t="str">
        <f t="shared" ref="M215:M278" si="30">K215&amp;L215</f>
        <v/>
      </c>
      <c r="N215" s="30"/>
      <c r="O215" s="17" t="str">
        <f>IFERROR(VLOOKUP(M215,計算用!$A$8:$B$15,2,FALSE),"")</f>
        <v/>
      </c>
      <c r="P215" s="41"/>
      <c r="Q215" s="41"/>
      <c r="R215" s="41"/>
      <c r="S215" s="16" t="str">
        <f t="shared" si="26"/>
        <v/>
      </c>
      <c r="T215" s="31"/>
      <c r="U215" s="59"/>
      <c r="W215" s="3"/>
    </row>
    <row r="216" spans="1:23" ht="12" customHeight="1">
      <c r="A216" s="48">
        <f t="shared" si="29"/>
        <v>211</v>
      </c>
      <c r="B216" s="27"/>
      <c r="C216" s="27"/>
      <c r="D216" s="12"/>
      <c r="E216" s="37" t="str">
        <f t="shared" si="27"/>
        <v/>
      </c>
      <c r="F216" s="37" t="str">
        <f t="shared" si="25"/>
        <v/>
      </c>
      <c r="G216" s="36"/>
      <c r="H216" s="28"/>
      <c r="I216" s="28"/>
      <c r="J216" s="36"/>
      <c r="K216" s="40"/>
      <c r="L216" s="40"/>
      <c r="M216" s="29" t="str">
        <f t="shared" si="30"/>
        <v/>
      </c>
      <c r="N216" s="30"/>
      <c r="O216" s="17" t="str">
        <f>IFERROR(VLOOKUP(M216,計算用!$A$8:$B$15,2,FALSE),"")</f>
        <v/>
      </c>
      <c r="P216" s="41"/>
      <c r="Q216" s="41"/>
      <c r="R216" s="41"/>
      <c r="S216" s="16" t="str">
        <f t="shared" si="26"/>
        <v/>
      </c>
      <c r="T216" s="31"/>
      <c r="U216" s="59"/>
    </row>
    <row r="217" spans="1:23" ht="12" customHeight="1">
      <c r="A217" s="48">
        <f t="shared" si="29"/>
        <v>212</v>
      </c>
      <c r="B217" s="27"/>
      <c r="C217" s="27"/>
      <c r="D217" s="12"/>
      <c r="E217" s="37" t="str">
        <f t="shared" si="27"/>
        <v/>
      </c>
      <c r="F217" s="37" t="str">
        <f t="shared" si="25"/>
        <v/>
      </c>
      <c r="G217" s="36"/>
      <c r="H217" s="28"/>
      <c r="I217" s="28"/>
      <c r="J217" s="36"/>
      <c r="K217" s="40"/>
      <c r="L217" s="40"/>
      <c r="M217" s="29" t="str">
        <f t="shared" si="30"/>
        <v/>
      </c>
      <c r="N217" s="30"/>
      <c r="O217" s="17" t="str">
        <f>IFERROR(VLOOKUP(M217,計算用!$A$8:$B$15,2,FALSE),"")</f>
        <v/>
      </c>
      <c r="P217" s="41"/>
      <c r="Q217" s="41"/>
      <c r="R217" s="41"/>
      <c r="S217" s="16" t="str">
        <f t="shared" si="26"/>
        <v/>
      </c>
      <c r="T217" s="31"/>
      <c r="U217" s="59"/>
    </row>
    <row r="218" spans="1:23" ht="12" customHeight="1">
      <c r="A218" s="48">
        <f t="shared" si="29"/>
        <v>213</v>
      </c>
      <c r="B218" s="27"/>
      <c r="C218" s="27"/>
      <c r="D218" s="12"/>
      <c r="E218" s="37" t="str">
        <f t="shared" si="27"/>
        <v/>
      </c>
      <c r="F218" s="37" t="str">
        <f t="shared" si="25"/>
        <v/>
      </c>
      <c r="G218" s="36"/>
      <c r="H218" s="28"/>
      <c r="I218" s="28"/>
      <c r="J218" s="36"/>
      <c r="K218" s="40"/>
      <c r="L218" s="40"/>
      <c r="M218" s="29" t="str">
        <f t="shared" si="30"/>
        <v/>
      </c>
      <c r="N218" s="30"/>
      <c r="O218" s="17" t="str">
        <f>IFERROR(VLOOKUP(M218,計算用!$A$8:$B$15,2,FALSE),"")</f>
        <v/>
      </c>
      <c r="P218" s="41"/>
      <c r="Q218" s="41"/>
      <c r="R218" s="41"/>
      <c r="S218" s="16" t="str">
        <f t="shared" si="26"/>
        <v/>
      </c>
      <c r="T218" s="31"/>
      <c r="U218" s="59"/>
    </row>
    <row r="219" spans="1:23" ht="12" customHeight="1">
      <c r="A219" s="48">
        <f t="shared" si="29"/>
        <v>214</v>
      </c>
      <c r="B219" s="27"/>
      <c r="C219" s="27"/>
      <c r="D219" s="12"/>
      <c r="E219" s="37" t="str">
        <f t="shared" si="27"/>
        <v/>
      </c>
      <c r="F219" s="37" t="str">
        <f t="shared" si="25"/>
        <v/>
      </c>
      <c r="G219" s="36"/>
      <c r="H219" s="28"/>
      <c r="I219" s="28"/>
      <c r="J219" s="36"/>
      <c r="K219" s="40"/>
      <c r="L219" s="40"/>
      <c r="M219" s="29" t="str">
        <f t="shared" si="30"/>
        <v/>
      </c>
      <c r="N219" s="30"/>
      <c r="O219" s="17" t="str">
        <f>IFERROR(VLOOKUP(M219,計算用!$A$8:$B$15,2,FALSE),"")</f>
        <v/>
      </c>
      <c r="P219" s="41"/>
      <c r="Q219" s="41"/>
      <c r="R219" s="41"/>
      <c r="S219" s="16" t="str">
        <f t="shared" si="26"/>
        <v/>
      </c>
      <c r="T219" s="31"/>
      <c r="U219" s="59"/>
    </row>
    <row r="220" spans="1:23" ht="12" customHeight="1">
      <c r="A220" s="48">
        <f t="shared" si="29"/>
        <v>215</v>
      </c>
      <c r="B220" s="27"/>
      <c r="C220" s="27"/>
      <c r="D220" s="12"/>
      <c r="E220" s="37" t="str">
        <f t="shared" si="27"/>
        <v/>
      </c>
      <c r="F220" s="37" t="str">
        <f t="shared" si="25"/>
        <v/>
      </c>
      <c r="G220" s="36"/>
      <c r="H220" s="28"/>
      <c r="I220" s="28"/>
      <c r="J220" s="36"/>
      <c r="K220" s="40"/>
      <c r="L220" s="40"/>
      <c r="M220" s="29" t="str">
        <f t="shared" si="30"/>
        <v/>
      </c>
      <c r="N220" s="30"/>
      <c r="O220" s="17" t="str">
        <f>IFERROR(VLOOKUP(M220,計算用!$A$8:$B$15,2,FALSE),"")</f>
        <v/>
      </c>
      <c r="P220" s="41"/>
      <c r="Q220" s="41"/>
      <c r="R220" s="41"/>
      <c r="S220" s="16" t="str">
        <f t="shared" si="26"/>
        <v/>
      </c>
      <c r="T220" s="31"/>
      <c r="U220" s="59"/>
    </row>
    <row r="221" spans="1:23" ht="12" customHeight="1">
      <c r="A221" s="48">
        <f t="shared" si="29"/>
        <v>216</v>
      </c>
      <c r="B221" s="27"/>
      <c r="C221" s="27"/>
      <c r="D221" s="12"/>
      <c r="E221" s="37" t="str">
        <f t="shared" si="27"/>
        <v/>
      </c>
      <c r="F221" s="37" t="str">
        <f t="shared" si="25"/>
        <v/>
      </c>
      <c r="G221" s="36"/>
      <c r="H221" s="28"/>
      <c r="I221" s="28"/>
      <c r="J221" s="36"/>
      <c r="K221" s="40"/>
      <c r="L221" s="40"/>
      <c r="M221" s="29" t="str">
        <f t="shared" si="30"/>
        <v/>
      </c>
      <c r="N221" s="30"/>
      <c r="O221" s="17" t="str">
        <f>IFERROR(VLOOKUP(M221,計算用!$A$8:$B$15,2,FALSE),"")</f>
        <v/>
      </c>
      <c r="P221" s="41"/>
      <c r="Q221" s="41"/>
      <c r="R221" s="41"/>
      <c r="S221" s="16" t="str">
        <f t="shared" si="26"/>
        <v/>
      </c>
      <c r="T221" s="31"/>
      <c r="U221" s="59"/>
    </row>
    <row r="222" spans="1:23" ht="12" customHeight="1">
      <c r="A222" s="48">
        <f t="shared" si="29"/>
        <v>217</v>
      </c>
      <c r="B222" s="27"/>
      <c r="C222" s="27"/>
      <c r="D222" s="12"/>
      <c r="E222" s="37" t="str">
        <f t="shared" si="27"/>
        <v/>
      </c>
      <c r="F222" s="37" t="str">
        <f t="shared" si="25"/>
        <v/>
      </c>
      <c r="G222" s="36"/>
      <c r="H222" s="28"/>
      <c r="I222" s="28"/>
      <c r="J222" s="36"/>
      <c r="K222" s="40"/>
      <c r="L222" s="40"/>
      <c r="M222" s="29" t="str">
        <f t="shared" si="30"/>
        <v/>
      </c>
      <c r="N222" s="30"/>
      <c r="O222" s="17" t="str">
        <f>IFERROR(VLOOKUP(M222,計算用!$A$8:$B$15,2,FALSE),"")</f>
        <v/>
      </c>
      <c r="P222" s="41"/>
      <c r="Q222" s="41"/>
      <c r="R222" s="41"/>
      <c r="S222" s="16" t="str">
        <f t="shared" si="26"/>
        <v/>
      </c>
      <c r="T222" s="31"/>
      <c r="U222" s="59"/>
    </row>
    <row r="223" spans="1:23" ht="12" customHeight="1">
      <c r="A223" s="48">
        <f t="shared" si="29"/>
        <v>218</v>
      </c>
      <c r="B223" s="27"/>
      <c r="C223" s="27"/>
      <c r="D223" s="12"/>
      <c r="E223" s="37" t="str">
        <f t="shared" si="27"/>
        <v/>
      </c>
      <c r="F223" s="37" t="str">
        <f t="shared" si="25"/>
        <v/>
      </c>
      <c r="G223" s="36"/>
      <c r="H223" s="28"/>
      <c r="I223" s="28"/>
      <c r="J223" s="36"/>
      <c r="K223" s="40"/>
      <c r="L223" s="40"/>
      <c r="M223" s="29" t="str">
        <f t="shared" si="30"/>
        <v/>
      </c>
      <c r="N223" s="30"/>
      <c r="O223" s="17" t="str">
        <f>IFERROR(VLOOKUP(M223,計算用!$A$8:$B$15,2,FALSE),"")</f>
        <v/>
      </c>
      <c r="P223" s="41"/>
      <c r="Q223" s="41"/>
      <c r="R223" s="41"/>
      <c r="S223" s="16" t="str">
        <f t="shared" si="26"/>
        <v/>
      </c>
      <c r="T223" s="31"/>
      <c r="U223" s="59"/>
    </row>
    <row r="224" spans="1:23" ht="12" customHeight="1">
      <c r="A224" s="48">
        <f t="shared" si="29"/>
        <v>219</v>
      </c>
      <c r="B224" s="27"/>
      <c r="C224" s="27"/>
      <c r="D224" s="12"/>
      <c r="E224" s="37" t="str">
        <f t="shared" si="27"/>
        <v/>
      </c>
      <c r="F224" s="37" t="str">
        <f t="shared" si="25"/>
        <v/>
      </c>
      <c r="G224" s="36"/>
      <c r="H224" s="28"/>
      <c r="I224" s="28"/>
      <c r="J224" s="36"/>
      <c r="K224" s="40"/>
      <c r="L224" s="40"/>
      <c r="M224" s="29" t="str">
        <f t="shared" si="30"/>
        <v/>
      </c>
      <c r="N224" s="30"/>
      <c r="O224" s="17" t="str">
        <f>IFERROR(VLOOKUP(M224,計算用!$A$8:$B$15,2,FALSE),"")</f>
        <v/>
      </c>
      <c r="P224" s="41"/>
      <c r="Q224" s="41"/>
      <c r="R224" s="41"/>
      <c r="S224" s="16" t="str">
        <f t="shared" si="26"/>
        <v/>
      </c>
      <c r="T224" s="31"/>
      <c r="U224" s="59"/>
    </row>
    <row r="225" spans="1:23" ht="12" customHeight="1">
      <c r="A225" s="48">
        <f t="shared" si="29"/>
        <v>220</v>
      </c>
      <c r="B225" s="27"/>
      <c r="C225" s="27"/>
      <c r="D225" s="12"/>
      <c r="E225" s="37" t="str">
        <f t="shared" si="27"/>
        <v/>
      </c>
      <c r="F225" s="37" t="str">
        <f t="shared" si="25"/>
        <v/>
      </c>
      <c r="G225" s="36"/>
      <c r="H225" s="28"/>
      <c r="I225" s="28"/>
      <c r="J225" s="36"/>
      <c r="K225" s="40"/>
      <c r="L225" s="40"/>
      <c r="M225" s="29" t="str">
        <f t="shared" si="30"/>
        <v/>
      </c>
      <c r="N225" s="30"/>
      <c r="O225" s="17" t="str">
        <f>IFERROR(VLOOKUP(M225,計算用!$A$8:$B$15,2,FALSE),"")</f>
        <v/>
      </c>
      <c r="P225" s="41"/>
      <c r="Q225" s="41"/>
      <c r="R225" s="41"/>
      <c r="S225" s="16" t="str">
        <f t="shared" si="26"/>
        <v/>
      </c>
      <c r="T225" s="31"/>
      <c r="U225" s="59"/>
    </row>
    <row r="226" spans="1:23" ht="12" customHeight="1">
      <c r="A226" s="48">
        <f t="shared" si="29"/>
        <v>221</v>
      </c>
      <c r="B226" s="27"/>
      <c r="C226" s="27"/>
      <c r="D226" s="12"/>
      <c r="E226" s="37" t="str">
        <f t="shared" si="27"/>
        <v/>
      </c>
      <c r="F226" s="37" t="str">
        <f t="shared" si="25"/>
        <v/>
      </c>
      <c r="G226" s="36"/>
      <c r="H226" s="28"/>
      <c r="I226" s="28"/>
      <c r="J226" s="36"/>
      <c r="K226" s="40"/>
      <c r="L226" s="40"/>
      <c r="M226" s="29" t="str">
        <f t="shared" si="30"/>
        <v/>
      </c>
      <c r="N226" s="30"/>
      <c r="O226" s="17" t="str">
        <f>IFERROR(VLOOKUP(M226,計算用!$A$8:$B$15,2,FALSE),"")</f>
        <v/>
      </c>
      <c r="P226" s="41"/>
      <c r="Q226" s="41"/>
      <c r="R226" s="41"/>
      <c r="S226" s="16" t="str">
        <f t="shared" si="26"/>
        <v/>
      </c>
      <c r="T226" s="31"/>
      <c r="U226" s="59"/>
    </row>
    <row r="227" spans="1:23" ht="12" customHeight="1">
      <c r="A227" s="48">
        <f t="shared" si="29"/>
        <v>222</v>
      </c>
      <c r="B227" s="27"/>
      <c r="C227" s="27"/>
      <c r="D227" s="12"/>
      <c r="E227" s="37" t="str">
        <f t="shared" si="27"/>
        <v/>
      </c>
      <c r="F227" s="37" t="str">
        <f t="shared" si="25"/>
        <v/>
      </c>
      <c r="G227" s="36"/>
      <c r="H227" s="28"/>
      <c r="I227" s="28"/>
      <c r="J227" s="36"/>
      <c r="K227" s="40"/>
      <c r="L227" s="40"/>
      <c r="M227" s="29" t="str">
        <f t="shared" si="30"/>
        <v/>
      </c>
      <c r="N227" s="30"/>
      <c r="O227" s="17" t="str">
        <f>IFERROR(VLOOKUP(M227,計算用!$A$8:$B$15,2,FALSE),"")</f>
        <v/>
      </c>
      <c r="P227" s="41"/>
      <c r="Q227" s="41"/>
      <c r="R227" s="41"/>
      <c r="S227" s="16" t="str">
        <f t="shared" si="26"/>
        <v/>
      </c>
      <c r="T227" s="31"/>
      <c r="U227" s="59"/>
    </row>
    <row r="228" spans="1:23" ht="12" customHeight="1">
      <c r="A228" s="48">
        <f t="shared" si="29"/>
        <v>223</v>
      </c>
      <c r="B228" s="27"/>
      <c r="C228" s="27"/>
      <c r="D228" s="12"/>
      <c r="E228" s="37" t="str">
        <f t="shared" si="27"/>
        <v/>
      </c>
      <c r="F228" s="37" t="str">
        <f t="shared" si="25"/>
        <v/>
      </c>
      <c r="G228" s="36"/>
      <c r="H228" s="28"/>
      <c r="I228" s="28"/>
      <c r="J228" s="36"/>
      <c r="K228" s="40"/>
      <c r="L228" s="40"/>
      <c r="M228" s="29" t="str">
        <f t="shared" si="30"/>
        <v/>
      </c>
      <c r="N228" s="30"/>
      <c r="O228" s="17" t="str">
        <f>IFERROR(VLOOKUP(M228,計算用!$A$8:$B$15,2,FALSE),"")</f>
        <v/>
      </c>
      <c r="P228" s="41"/>
      <c r="Q228" s="41"/>
      <c r="R228" s="41"/>
      <c r="S228" s="16" t="str">
        <f t="shared" si="26"/>
        <v/>
      </c>
      <c r="T228" s="31"/>
      <c r="U228" s="59"/>
    </row>
    <row r="229" spans="1:23" ht="12" customHeight="1">
      <c r="A229" s="48">
        <f t="shared" si="29"/>
        <v>224</v>
      </c>
      <c r="B229" s="27"/>
      <c r="C229" s="27"/>
      <c r="D229" s="12"/>
      <c r="E229" s="37" t="str">
        <f t="shared" si="27"/>
        <v/>
      </c>
      <c r="F229" s="37" t="str">
        <f t="shared" si="25"/>
        <v/>
      </c>
      <c r="G229" s="36"/>
      <c r="H229" s="28"/>
      <c r="I229" s="28"/>
      <c r="J229" s="36"/>
      <c r="K229" s="40"/>
      <c r="L229" s="40"/>
      <c r="M229" s="29" t="str">
        <f t="shared" si="30"/>
        <v/>
      </c>
      <c r="N229" s="30"/>
      <c r="O229" s="17" t="str">
        <f>IFERROR(VLOOKUP(M229,計算用!$A$8:$B$15,2,FALSE),"")</f>
        <v/>
      </c>
      <c r="P229" s="41"/>
      <c r="Q229" s="41"/>
      <c r="R229" s="41"/>
      <c r="S229" s="16" t="str">
        <f t="shared" si="26"/>
        <v/>
      </c>
      <c r="T229" s="31"/>
      <c r="U229" s="59"/>
    </row>
    <row r="230" spans="1:23" ht="12" customHeight="1">
      <c r="A230" s="48">
        <f t="shared" si="29"/>
        <v>225</v>
      </c>
      <c r="B230" s="27"/>
      <c r="C230" s="27"/>
      <c r="D230" s="12"/>
      <c r="E230" s="37" t="str">
        <f t="shared" si="27"/>
        <v/>
      </c>
      <c r="F230" s="37" t="str">
        <f t="shared" si="25"/>
        <v/>
      </c>
      <c r="G230" s="36"/>
      <c r="H230" s="28"/>
      <c r="I230" s="28"/>
      <c r="J230" s="36"/>
      <c r="K230" s="40"/>
      <c r="L230" s="40"/>
      <c r="M230" s="29" t="str">
        <f t="shared" si="30"/>
        <v/>
      </c>
      <c r="N230" s="30"/>
      <c r="O230" s="17" t="str">
        <f>IFERROR(VLOOKUP(M230,計算用!$A$8:$B$15,2,FALSE),"")</f>
        <v/>
      </c>
      <c r="P230" s="41"/>
      <c r="Q230" s="41"/>
      <c r="R230" s="41"/>
      <c r="S230" s="16" t="str">
        <f t="shared" si="26"/>
        <v/>
      </c>
      <c r="T230" s="31"/>
      <c r="U230" s="59"/>
    </row>
    <row r="231" spans="1:23" ht="12" customHeight="1">
      <c r="A231" s="48">
        <f t="shared" si="29"/>
        <v>226</v>
      </c>
      <c r="B231" s="27"/>
      <c r="C231" s="27"/>
      <c r="D231" s="12"/>
      <c r="E231" s="37" t="str">
        <f t="shared" si="27"/>
        <v/>
      </c>
      <c r="F231" s="37" t="str">
        <f t="shared" si="25"/>
        <v/>
      </c>
      <c r="G231" s="36"/>
      <c r="H231" s="28"/>
      <c r="I231" s="28"/>
      <c r="J231" s="36"/>
      <c r="K231" s="40"/>
      <c r="L231" s="40"/>
      <c r="M231" s="29" t="str">
        <f t="shared" si="30"/>
        <v/>
      </c>
      <c r="N231" s="30"/>
      <c r="O231" s="17" t="str">
        <f>IFERROR(VLOOKUP(M231,計算用!$A$8:$B$15,2,FALSE),"")</f>
        <v/>
      </c>
      <c r="P231" s="41"/>
      <c r="Q231" s="41"/>
      <c r="R231" s="41"/>
      <c r="S231" s="16" t="str">
        <f t="shared" si="26"/>
        <v/>
      </c>
      <c r="T231" s="31"/>
      <c r="U231" s="59"/>
    </row>
    <row r="232" spans="1:23" ht="12" customHeight="1">
      <c r="A232" s="48">
        <f t="shared" si="29"/>
        <v>227</v>
      </c>
      <c r="B232" s="27"/>
      <c r="C232" s="27"/>
      <c r="D232" s="12"/>
      <c r="E232" s="37" t="str">
        <f t="shared" si="27"/>
        <v/>
      </c>
      <c r="F232" s="37" t="str">
        <f t="shared" si="25"/>
        <v/>
      </c>
      <c r="G232" s="36"/>
      <c r="H232" s="28"/>
      <c r="I232" s="28"/>
      <c r="J232" s="36"/>
      <c r="K232" s="40"/>
      <c r="L232" s="40"/>
      <c r="M232" s="29" t="str">
        <f t="shared" si="30"/>
        <v/>
      </c>
      <c r="N232" s="30"/>
      <c r="O232" s="17" t="str">
        <f>IFERROR(VLOOKUP(M232,計算用!$A$8:$B$15,2,FALSE),"")</f>
        <v/>
      </c>
      <c r="P232" s="41"/>
      <c r="Q232" s="41"/>
      <c r="R232" s="41"/>
      <c r="S232" s="16" t="str">
        <f t="shared" si="26"/>
        <v/>
      </c>
      <c r="T232" s="31"/>
      <c r="U232" s="59"/>
      <c r="W232" s="3"/>
    </row>
    <row r="233" spans="1:23" ht="12" customHeight="1">
      <c r="A233" s="48">
        <f t="shared" si="29"/>
        <v>228</v>
      </c>
      <c r="B233" s="27"/>
      <c r="C233" s="27"/>
      <c r="D233" s="12"/>
      <c r="E233" s="37" t="str">
        <f t="shared" si="27"/>
        <v/>
      </c>
      <c r="F233" s="37" t="str">
        <f t="shared" si="25"/>
        <v/>
      </c>
      <c r="G233" s="36"/>
      <c r="H233" s="28"/>
      <c r="I233" s="28"/>
      <c r="J233" s="36"/>
      <c r="K233" s="40"/>
      <c r="L233" s="40"/>
      <c r="M233" s="29" t="str">
        <f t="shared" si="30"/>
        <v/>
      </c>
      <c r="N233" s="30"/>
      <c r="O233" s="17" t="str">
        <f>IFERROR(VLOOKUP(M233,計算用!$A$8:$B$15,2,FALSE),"")</f>
        <v/>
      </c>
      <c r="P233" s="41"/>
      <c r="Q233" s="41"/>
      <c r="R233" s="41"/>
      <c r="S233" s="16" t="str">
        <f t="shared" si="26"/>
        <v/>
      </c>
      <c r="T233" s="31"/>
      <c r="U233" s="59"/>
    </row>
    <row r="234" spans="1:23" ht="12" customHeight="1">
      <c r="A234" s="48">
        <f t="shared" si="29"/>
        <v>229</v>
      </c>
      <c r="B234" s="27"/>
      <c r="C234" s="27"/>
      <c r="D234" s="12"/>
      <c r="E234" s="37" t="str">
        <f t="shared" si="27"/>
        <v/>
      </c>
      <c r="F234" s="37" t="str">
        <f t="shared" si="25"/>
        <v/>
      </c>
      <c r="G234" s="36"/>
      <c r="H234" s="28"/>
      <c r="I234" s="28"/>
      <c r="J234" s="36"/>
      <c r="K234" s="40"/>
      <c r="L234" s="40"/>
      <c r="M234" s="29" t="str">
        <f t="shared" si="30"/>
        <v/>
      </c>
      <c r="N234" s="30"/>
      <c r="O234" s="17" t="str">
        <f>IFERROR(VLOOKUP(M234,計算用!$A$8:$B$15,2,FALSE),"")</f>
        <v/>
      </c>
      <c r="P234" s="41"/>
      <c r="Q234" s="41"/>
      <c r="R234" s="41"/>
      <c r="S234" s="16" t="str">
        <f t="shared" si="26"/>
        <v/>
      </c>
      <c r="T234" s="31"/>
      <c r="U234" s="59"/>
    </row>
    <row r="235" spans="1:23" ht="12" customHeight="1">
      <c r="A235" s="48">
        <f t="shared" si="29"/>
        <v>230</v>
      </c>
      <c r="B235" s="27"/>
      <c r="C235" s="27"/>
      <c r="D235" s="12"/>
      <c r="E235" s="37" t="str">
        <f t="shared" si="27"/>
        <v/>
      </c>
      <c r="F235" s="37" t="str">
        <f t="shared" si="25"/>
        <v/>
      </c>
      <c r="G235" s="36"/>
      <c r="H235" s="28"/>
      <c r="I235" s="28"/>
      <c r="J235" s="36"/>
      <c r="K235" s="40"/>
      <c r="L235" s="40"/>
      <c r="M235" s="29" t="str">
        <f t="shared" si="30"/>
        <v/>
      </c>
      <c r="N235" s="30"/>
      <c r="O235" s="17" t="str">
        <f>IFERROR(VLOOKUP(M235,計算用!$A$8:$B$15,2,FALSE),"")</f>
        <v/>
      </c>
      <c r="P235" s="41"/>
      <c r="Q235" s="41"/>
      <c r="R235" s="41"/>
      <c r="S235" s="16" t="str">
        <f t="shared" si="26"/>
        <v/>
      </c>
      <c r="T235" s="31"/>
      <c r="U235" s="59"/>
    </row>
    <row r="236" spans="1:23" ht="12" customHeight="1">
      <c r="A236" s="48">
        <f t="shared" si="29"/>
        <v>231</v>
      </c>
      <c r="B236" s="27"/>
      <c r="C236" s="27"/>
      <c r="D236" s="12"/>
      <c r="E236" s="37" t="str">
        <f t="shared" si="27"/>
        <v/>
      </c>
      <c r="F236" s="37" t="str">
        <f t="shared" si="25"/>
        <v/>
      </c>
      <c r="G236" s="36"/>
      <c r="H236" s="28"/>
      <c r="I236" s="28"/>
      <c r="J236" s="36"/>
      <c r="K236" s="40"/>
      <c r="L236" s="40"/>
      <c r="M236" s="29" t="str">
        <f t="shared" si="30"/>
        <v/>
      </c>
      <c r="N236" s="30"/>
      <c r="O236" s="17" t="str">
        <f>IFERROR(VLOOKUP(M236,計算用!$A$8:$B$15,2,FALSE),"")</f>
        <v/>
      </c>
      <c r="P236" s="41"/>
      <c r="Q236" s="41"/>
      <c r="R236" s="41"/>
      <c r="S236" s="16" t="str">
        <f t="shared" si="26"/>
        <v/>
      </c>
      <c r="T236" s="31"/>
      <c r="U236" s="59"/>
    </row>
    <row r="237" spans="1:23" ht="12" customHeight="1">
      <c r="A237" s="48">
        <f t="shared" si="29"/>
        <v>232</v>
      </c>
      <c r="B237" s="27"/>
      <c r="C237" s="27"/>
      <c r="D237" s="12"/>
      <c r="E237" s="37" t="str">
        <f t="shared" si="27"/>
        <v/>
      </c>
      <c r="F237" s="37" t="str">
        <f t="shared" si="25"/>
        <v/>
      </c>
      <c r="G237" s="36"/>
      <c r="H237" s="28"/>
      <c r="I237" s="28"/>
      <c r="J237" s="36"/>
      <c r="K237" s="40"/>
      <c r="L237" s="40"/>
      <c r="M237" s="29" t="str">
        <f t="shared" si="30"/>
        <v/>
      </c>
      <c r="N237" s="30"/>
      <c r="O237" s="17" t="str">
        <f>IFERROR(VLOOKUP(M237,計算用!$A$8:$B$15,2,FALSE),"")</f>
        <v/>
      </c>
      <c r="P237" s="41"/>
      <c r="Q237" s="41"/>
      <c r="R237" s="41"/>
      <c r="S237" s="16" t="str">
        <f t="shared" si="26"/>
        <v/>
      </c>
      <c r="T237" s="31"/>
      <c r="U237" s="59"/>
    </row>
    <row r="238" spans="1:23" ht="12" customHeight="1">
      <c r="A238" s="48">
        <f t="shared" si="29"/>
        <v>233</v>
      </c>
      <c r="B238" s="27"/>
      <c r="C238" s="27"/>
      <c r="D238" s="12"/>
      <c r="E238" s="37" t="str">
        <f t="shared" si="27"/>
        <v/>
      </c>
      <c r="F238" s="37" t="str">
        <f t="shared" si="25"/>
        <v/>
      </c>
      <c r="G238" s="36"/>
      <c r="H238" s="28"/>
      <c r="I238" s="28"/>
      <c r="J238" s="36"/>
      <c r="K238" s="40"/>
      <c r="L238" s="40"/>
      <c r="M238" s="29" t="str">
        <f t="shared" si="30"/>
        <v/>
      </c>
      <c r="N238" s="30"/>
      <c r="O238" s="17" t="str">
        <f>IFERROR(VLOOKUP(M238,計算用!$A$8:$B$15,2,FALSE),"")</f>
        <v/>
      </c>
      <c r="P238" s="41"/>
      <c r="Q238" s="41"/>
      <c r="R238" s="41"/>
      <c r="S238" s="16" t="str">
        <f t="shared" si="26"/>
        <v/>
      </c>
      <c r="T238" s="31"/>
      <c r="U238" s="59"/>
    </row>
    <row r="239" spans="1:23" ht="12" customHeight="1">
      <c r="A239" s="48">
        <f t="shared" si="29"/>
        <v>234</v>
      </c>
      <c r="B239" s="27"/>
      <c r="C239" s="27"/>
      <c r="D239" s="12"/>
      <c r="E239" s="37" t="str">
        <f t="shared" si="27"/>
        <v/>
      </c>
      <c r="F239" s="37" t="str">
        <f t="shared" ref="F239:F285" si="31">IF(E239="","",COUNTIF($E$6:$E$1385,E239))</f>
        <v/>
      </c>
      <c r="G239" s="36"/>
      <c r="H239" s="28"/>
      <c r="I239" s="28"/>
      <c r="J239" s="36"/>
      <c r="K239" s="40"/>
      <c r="L239" s="40"/>
      <c r="M239" s="29" t="str">
        <f t="shared" si="30"/>
        <v/>
      </c>
      <c r="N239" s="30"/>
      <c r="O239" s="17" t="str">
        <f>IFERROR(VLOOKUP(M239,計算用!$A$8:$B$15,2,FALSE),"")</f>
        <v/>
      </c>
      <c r="P239" s="41"/>
      <c r="Q239" s="41"/>
      <c r="R239" s="41"/>
      <c r="S239" s="16" t="str">
        <f t="shared" si="26"/>
        <v/>
      </c>
      <c r="T239" s="31"/>
      <c r="U239" s="59"/>
    </row>
    <row r="240" spans="1:23" ht="12" customHeight="1">
      <c r="A240" s="48">
        <f t="shared" si="29"/>
        <v>235</v>
      </c>
      <c r="B240" s="27"/>
      <c r="C240" s="27"/>
      <c r="D240" s="12"/>
      <c r="E240" s="37" t="str">
        <f t="shared" si="27"/>
        <v/>
      </c>
      <c r="F240" s="37" t="str">
        <f t="shared" si="31"/>
        <v/>
      </c>
      <c r="G240" s="36"/>
      <c r="H240" s="28"/>
      <c r="I240" s="28"/>
      <c r="J240" s="36"/>
      <c r="K240" s="40"/>
      <c r="L240" s="40"/>
      <c r="M240" s="29" t="str">
        <f t="shared" si="30"/>
        <v/>
      </c>
      <c r="N240" s="30"/>
      <c r="O240" s="17" t="str">
        <f>IFERROR(VLOOKUP(M240,計算用!$A$8:$B$15,2,FALSE),"")</f>
        <v/>
      </c>
      <c r="P240" s="41"/>
      <c r="Q240" s="41"/>
      <c r="R240" s="41"/>
      <c r="S240" s="16" t="str">
        <f t="shared" si="26"/>
        <v/>
      </c>
      <c r="T240" s="31"/>
      <c r="U240" s="59"/>
    </row>
    <row r="241" spans="1:21" ht="12" customHeight="1">
      <c r="A241" s="48">
        <f t="shared" si="29"/>
        <v>236</v>
      </c>
      <c r="B241" s="27"/>
      <c r="C241" s="27"/>
      <c r="D241" s="12"/>
      <c r="E241" s="37" t="str">
        <f t="shared" si="27"/>
        <v/>
      </c>
      <c r="F241" s="37" t="str">
        <f t="shared" si="31"/>
        <v/>
      </c>
      <c r="G241" s="36"/>
      <c r="H241" s="28"/>
      <c r="I241" s="28"/>
      <c r="J241" s="36"/>
      <c r="K241" s="40"/>
      <c r="L241" s="40"/>
      <c r="M241" s="29" t="str">
        <f t="shared" si="30"/>
        <v/>
      </c>
      <c r="N241" s="30"/>
      <c r="O241" s="17" t="str">
        <f>IFERROR(VLOOKUP(M241,計算用!$A$8:$B$15,2,FALSE),"")</f>
        <v/>
      </c>
      <c r="P241" s="41"/>
      <c r="Q241" s="41"/>
      <c r="R241" s="41"/>
      <c r="S241" s="16" t="str">
        <f t="shared" si="26"/>
        <v/>
      </c>
      <c r="T241" s="31"/>
      <c r="U241" s="59"/>
    </row>
    <row r="242" spans="1:21" ht="12" customHeight="1">
      <c r="A242" s="48">
        <f t="shared" si="29"/>
        <v>237</v>
      </c>
      <c r="B242" s="27"/>
      <c r="C242" s="27"/>
      <c r="D242" s="12"/>
      <c r="E242" s="37" t="str">
        <f t="shared" si="27"/>
        <v/>
      </c>
      <c r="F242" s="37" t="str">
        <f t="shared" si="31"/>
        <v/>
      </c>
      <c r="G242" s="36"/>
      <c r="H242" s="28"/>
      <c r="I242" s="28"/>
      <c r="J242" s="36"/>
      <c r="K242" s="40"/>
      <c r="L242" s="40"/>
      <c r="M242" s="29" t="str">
        <f t="shared" si="30"/>
        <v/>
      </c>
      <c r="N242" s="30"/>
      <c r="O242" s="17" t="str">
        <f>IFERROR(VLOOKUP(M242,計算用!$A$8:$B$15,2,FALSE),"")</f>
        <v/>
      </c>
      <c r="P242" s="41"/>
      <c r="Q242" s="41"/>
      <c r="R242" s="41"/>
      <c r="S242" s="16" t="str">
        <f t="shared" si="26"/>
        <v/>
      </c>
      <c r="T242" s="31"/>
      <c r="U242" s="59"/>
    </row>
    <row r="243" spans="1:21" ht="12" customHeight="1">
      <c r="A243" s="48">
        <f t="shared" si="29"/>
        <v>238</v>
      </c>
      <c r="B243" s="27"/>
      <c r="C243" s="27"/>
      <c r="D243" s="12"/>
      <c r="E243" s="37" t="str">
        <f t="shared" si="27"/>
        <v/>
      </c>
      <c r="F243" s="37" t="str">
        <f t="shared" si="31"/>
        <v/>
      </c>
      <c r="G243" s="36"/>
      <c r="H243" s="28"/>
      <c r="I243" s="28"/>
      <c r="J243" s="36"/>
      <c r="K243" s="40"/>
      <c r="L243" s="40"/>
      <c r="M243" s="29" t="str">
        <f t="shared" si="30"/>
        <v/>
      </c>
      <c r="N243" s="30"/>
      <c r="O243" s="17" t="str">
        <f>IFERROR(VLOOKUP(M243,計算用!$A$8:$B$15,2,FALSE),"")</f>
        <v/>
      </c>
      <c r="P243" s="41"/>
      <c r="Q243" s="41"/>
      <c r="R243" s="41"/>
      <c r="S243" s="16" t="str">
        <f t="shared" si="26"/>
        <v/>
      </c>
      <c r="T243" s="31"/>
      <c r="U243" s="59"/>
    </row>
    <row r="244" spans="1:21" ht="12" customHeight="1">
      <c r="A244" s="48">
        <f t="shared" si="29"/>
        <v>239</v>
      </c>
      <c r="B244" s="27"/>
      <c r="C244" s="27"/>
      <c r="D244" s="12"/>
      <c r="E244" s="37" t="str">
        <f t="shared" si="27"/>
        <v/>
      </c>
      <c r="F244" s="37" t="str">
        <f t="shared" si="31"/>
        <v/>
      </c>
      <c r="G244" s="36"/>
      <c r="H244" s="28"/>
      <c r="I244" s="28"/>
      <c r="J244" s="36"/>
      <c r="K244" s="40"/>
      <c r="L244" s="40"/>
      <c r="M244" s="29" t="str">
        <f t="shared" si="30"/>
        <v/>
      </c>
      <c r="N244" s="30"/>
      <c r="O244" s="17" t="str">
        <f>IFERROR(VLOOKUP(M244,計算用!$A$8:$B$15,2,FALSE),"")</f>
        <v/>
      </c>
      <c r="P244" s="41"/>
      <c r="Q244" s="41"/>
      <c r="R244" s="41"/>
      <c r="S244" s="16" t="str">
        <f t="shared" si="26"/>
        <v/>
      </c>
      <c r="T244" s="31"/>
      <c r="U244" s="59"/>
    </row>
    <row r="245" spans="1:21" ht="12" customHeight="1">
      <c r="A245" s="48">
        <f t="shared" si="29"/>
        <v>240</v>
      </c>
      <c r="B245" s="27"/>
      <c r="C245" s="27"/>
      <c r="D245" s="12"/>
      <c r="E245" s="37" t="str">
        <f t="shared" si="27"/>
        <v/>
      </c>
      <c r="F245" s="37" t="str">
        <f t="shared" si="31"/>
        <v/>
      </c>
      <c r="G245" s="36"/>
      <c r="H245" s="28"/>
      <c r="I245" s="28"/>
      <c r="J245" s="36"/>
      <c r="K245" s="40"/>
      <c r="L245" s="40"/>
      <c r="M245" s="29" t="str">
        <f t="shared" si="30"/>
        <v/>
      </c>
      <c r="N245" s="30"/>
      <c r="O245" s="17" t="str">
        <f>IFERROR(VLOOKUP(M245,計算用!$A$8:$B$15,2,FALSE),"")</f>
        <v/>
      </c>
      <c r="P245" s="41"/>
      <c r="Q245" s="41"/>
      <c r="R245" s="41"/>
      <c r="S245" s="16" t="str">
        <f t="shared" si="26"/>
        <v/>
      </c>
      <c r="T245" s="31"/>
      <c r="U245" s="59"/>
    </row>
    <row r="246" spans="1:21" ht="12" customHeight="1">
      <c r="A246" s="48">
        <f t="shared" si="29"/>
        <v>241</v>
      </c>
      <c r="B246" s="27"/>
      <c r="C246" s="27"/>
      <c r="D246" s="12"/>
      <c r="E246" s="37" t="str">
        <f t="shared" si="27"/>
        <v/>
      </c>
      <c r="F246" s="37" t="str">
        <f t="shared" si="31"/>
        <v/>
      </c>
      <c r="G246" s="36"/>
      <c r="H246" s="28"/>
      <c r="I246" s="28"/>
      <c r="J246" s="36"/>
      <c r="K246" s="40"/>
      <c r="L246" s="40"/>
      <c r="M246" s="29" t="str">
        <f t="shared" si="30"/>
        <v/>
      </c>
      <c r="N246" s="30"/>
      <c r="O246" s="17" t="str">
        <f>IFERROR(VLOOKUP(M246,計算用!$A$8:$B$15,2,FALSE),"")</f>
        <v/>
      </c>
      <c r="P246" s="41"/>
      <c r="Q246" s="41"/>
      <c r="R246" s="41"/>
      <c r="S246" s="16" t="str">
        <f t="shared" si="26"/>
        <v/>
      </c>
      <c r="T246" s="31"/>
      <c r="U246" s="59"/>
    </row>
    <row r="247" spans="1:21" ht="12" customHeight="1">
      <c r="A247" s="48">
        <f t="shared" si="29"/>
        <v>242</v>
      </c>
      <c r="B247" s="27"/>
      <c r="C247" s="27"/>
      <c r="D247" s="12"/>
      <c r="E247" s="37" t="str">
        <f t="shared" si="27"/>
        <v/>
      </c>
      <c r="F247" s="37" t="str">
        <f t="shared" si="31"/>
        <v/>
      </c>
      <c r="G247" s="36"/>
      <c r="H247" s="28"/>
      <c r="I247" s="28"/>
      <c r="J247" s="36"/>
      <c r="K247" s="40"/>
      <c r="L247" s="40"/>
      <c r="M247" s="29" t="str">
        <f t="shared" si="30"/>
        <v/>
      </c>
      <c r="N247" s="30"/>
      <c r="O247" s="17" t="str">
        <f>IFERROR(VLOOKUP(M247,計算用!$A$8:$B$15,2,FALSE),"")</f>
        <v/>
      </c>
      <c r="P247" s="41"/>
      <c r="Q247" s="41"/>
      <c r="R247" s="41"/>
      <c r="S247" s="16" t="str">
        <f t="shared" si="26"/>
        <v/>
      </c>
      <c r="T247" s="31"/>
      <c r="U247" s="59"/>
    </row>
    <row r="248" spans="1:21" ht="12" customHeight="1">
      <c r="A248" s="48">
        <f t="shared" si="29"/>
        <v>243</v>
      </c>
      <c r="B248" s="27"/>
      <c r="C248" s="27"/>
      <c r="D248" s="12"/>
      <c r="E248" s="37" t="str">
        <f t="shared" si="27"/>
        <v/>
      </c>
      <c r="F248" s="37" t="str">
        <f t="shared" si="31"/>
        <v/>
      </c>
      <c r="G248" s="36"/>
      <c r="H248" s="28"/>
      <c r="I248" s="28"/>
      <c r="J248" s="36"/>
      <c r="K248" s="40"/>
      <c r="L248" s="40"/>
      <c r="M248" s="29" t="str">
        <f t="shared" si="30"/>
        <v/>
      </c>
      <c r="N248" s="30"/>
      <c r="O248" s="17" t="str">
        <f>IFERROR(VLOOKUP(M248,計算用!$A$8:$B$15,2,FALSE),"")</f>
        <v/>
      </c>
      <c r="P248" s="41"/>
      <c r="Q248" s="41"/>
      <c r="R248" s="41"/>
      <c r="S248" s="16" t="str">
        <f t="shared" si="26"/>
        <v/>
      </c>
      <c r="T248" s="31"/>
      <c r="U248" s="59"/>
    </row>
    <row r="249" spans="1:21" ht="12" customHeight="1">
      <c r="A249" s="48">
        <f t="shared" si="29"/>
        <v>244</v>
      </c>
      <c r="B249" s="27"/>
      <c r="C249" s="27"/>
      <c r="D249" s="12"/>
      <c r="E249" s="37" t="str">
        <f t="shared" si="27"/>
        <v/>
      </c>
      <c r="F249" s="37" t="str">
        <f t="shared" si="31"/>
        <v/>
      </c>
      <c r="G249" s="36"/>
      <c r="H249" s="28"/>
      <c r="I249" s="28"/>
      <c r="J249" s="36"/>
      <c r="K249" s="40"/>
      <c r="L249" s="40"/>
      <c r="M249" s="29" t="str">
        <f t="shared" si="30"/>
        <v/>
      </c>
      <c r="N249" s="30"/>
      <c r="O249" s="17" t="str">
        <f>IFERROR(VLOOKUP(M249,計算用!$A$8:$B$15,2,FALSE),"")</f>
        <v/>
      </c>
      <c r="P249" s="41"/>
      <c r="Q249" s="41"/>
      <c r="R249" s="41"/>
      <c r="S249" s="16" t="str">
        <f t="shared" si="26"/>
        <v/>
      </c>
      <c r="T249" s="31"/>
      <c r="U249" s="59"/>
    </row>
    <row r="250" spans="1:21" ht="12" customHeight="1">
      <c r="A250" s="48">
        <f t="shared" si="29"/>
        <v>245</v>
      </c>
      <c r="B250" s="27"/>
      <c r="C250" s="27"/>
      <c r="D250" s="12"/>
      <c r="E250" s="37" t="str">
        <f t="shared" si="27"/>
        <v/>
      </c>
      <c r="F250" s="37" t="str">
        <f t="shared" si="31"/>
        <v/>
      </c>
      <c r="G250" s="36"/>
      <c r="H250" s="28"/>
      <c r="I250" s="28"/>
      <c r="J250" s="36"/>
      <c r="K250" s="40"/>
      <c r="L250" s="40"/>
      <c r="M250" s="29" t="str">
        <f t="shared" si="30"/>
        <v/>
      </c>
      <c r="N250" s="30"/>
      <c r="O250" s="17" t="str">
        <f>IFERROR(VLOOKUP(M250,計算用!$A$8:$B$15,2,FALSE),"")</f>
        <v/>
      </c>
      <c r="P250" s="41"/>
      <c r="Q250" s="41"/>
      <c r="R250" s="41"/>
      <c r="S250" s="16" t="str">
        <f t="shared" si="26"/>
        <v/>
      </c>
      <c r="T250" s="31"/>
      <c r="U250" s="59"/>
    </row>
    <row r="251" spans="1:21" ht="12" customHeight="1">
      <c r="A251" s="48">
        <f t="shared" si="29"/>
        <v>246</v>
      </c>
      <c r="B251" s="27"/>
      <c r="C251" s="27"/>
      <c r="D251" s="12"/>
      <c r="E251" s="37" t="str">
        <f t="shared" si="27"/>
        <v/>
      </c>
      <c r="F251" s="37" t="str">
        <f t="shared" si="31"/>
        <v/>
      </c>
      <c r="G251" s="36"/>
      <c r="H251" s="28"/>
      <c r="I251" s="28"/>
      <c r="J251" s="36"/>
      <c r="K251" s="40"/>
      <c r="L251" s="40"/>
      <c r="M251" s="29" t="str">
        <f t="shared" si="30"/>
        <v/>
      </c>
      <c r="N251" s="30"/>
      <c r="O251" s="17" t="str">
        <f>IFERROR(VLOOKUP(M251,計算用!$A$8:$B$15,2,FALSE),"")</f>
        <v/>
      </c>
      <c r="P251" s="41"/>
      <c r="Q251" s="41"/>
      <c r="R251" s="41"/>
      <c r="S251" s="16" t="str">
        <f t="shared" si="26"/>
        <v/>
      </c>
      <c r="T251" s="31"/>
      <c r="U251" s="59"/>
    </row>
    <row r="252" spans="1:21" ht="12" customHeight="1">
      <c r="A252" s="48">
        <f t="shared" si="29"/>
        <v>247</v>
      </c>
      <c r="B252" s="27"/>
      <c r="C252" s="27"/>
      <c r="D252" s="12"/>
      <c r="E252" s="37" t="str">
        <f t="shared" si="27"/>
        <v/>
      </c>
      <c r="F252" s="37" t="str">
        <f t="shared" si="31"/>
        <v/>
      </c>
      <c r="G252" s="36"/>
      <c r="H252" s="28"/>
      <c r="I252" s="28"/>
      <c r="J252" s="36"/>
      <c r="K252" s="40"/>
      <c r="L252" s="40"/>
      <c r="M252" s="29" t="str">
        <f t="shared" si="30"/>
        <v/>
      </c>
      <c r="N252" s="30"/>
      <c r="O252" s="17" t="str">
        <f>IFERROR(VLOOKUP(M252,計算用!$A$8:$B$15,2,FALSE),"")</f>
        <v/>
      </c>
      <c r="P252" s="41"/>
      <c r="Q252" s="41"/>
      <c r="R252" s="41"/>
      <c r="S252" s="16" t="str">
        <f t="shared" si="26"/>
        <v/>
      </c>
      <c r="T252" s="31"/>
      <c r="U252" s="59"/>
    </row>
    <row r="253" spans="1:21" ht="12" customHeight="1">
      <c r="A253" s="48">
        <f t="shared" si="29"/>
        <v>248</v>
      </c>
      <c r="B253" s="27"/>
      <c r="C253" s="27"/>
      <c r="D253" s="12"/>
      <c r="E253" s="37" t="str">
        <f t="shared" si="27"/>
        <v/>
      </c>
      <c r="F253" s="37" t="str">
        <f t="shared" si="31"/>
        <v/>
      </c>
      <c r="G253" s="36"/>
      <c r="H253" s="28"/>
      <c r="I253" s="28"/>
      <c r="J253" s="36"/>
      <c r="K253" s="40"/>
      <c r="L253" s="40"/>
      <c r="M253" s="29" t="str">
        <f t="shared" si="30"/>
        <v/>
      </c>
      <c r="N253" s="30"/>
      <c r="O253" s="17" t="str">
        <f>IFERROR(VLOOKUP(M253,計算用!$A$8:$B$15,2,FALSE),"")</f>
        <v/>
      </c>
      <c r="P253" s="41"/>
      <c r="Q253" s="41"/>
      <c r="R253" s="41"/>
      <c r="S253" s="16" t="str">
        <f t="shared" si="26"/>
        <v/>
      </c>
      <c r="T253" s="31"/>
      <c r="U253" s="59"/>
    </row>
    <row r="254" spans="1:21" ht="12" customHeight="1">
      <c r="A254" s="48">
        <f t="shared" si="29"/>
        <v>249</v>
      </c>
      <c r="B254" s="27"/>
      <c r="C254" s="27"/>
      <c r="D254" s="12"/>
      <c r="E254" s="37" t="str">
        <f t="shared" si="27"/>
        <v/>
      </c>
      <c r="F254" s="37" t="str">
        <f t="shared" si="31"/>
        <v/>
      </c>
      <c r="G254" s="36"/>
      <c r="H254" s="28"/>
      <c r="I254" s="28"/>
      <c r="J254" s="36"/>
      <c r="K254" s="40"/>
      <c r="L254" s="40"/>
      <c r="M254" s="29" t="str">
        <f t="shared" si="30"/>
        <v/>
      </c>
      <c r="N254" s="30"/>
      <c r="O254" s="17" t="str">
        <f>IFERROR(VLOOKUP(M254,計算用!$A$8:$B$15,2,FALSE),"")</f>
        <v/>
      </c>
      <c r="P254" s="41"/>
      <c r="Q254" s="41"/>
      <c r="R254" s="41"/>
      <c r="S254" s="16" t="str">
        <f t="shared" si="26"/>
        <v/>
      </c>
      <c r="T254" s="31"/>
      <c r="U254" s="59"/>
    </row>
    <row r="255" spans="1:21" ht="12" customHeight="1">
      <c r="A255" s="48">
        <f t="shared" si="29"/>
        <v>250</v>
      </c>
      <c r="B255" s="27"/>
      <c r="C255" s="27"/>
      <c r="D255" s="12"/>
      <c r="E255" s="37" t="str">
        <f t="shared" si="27"/>
        <v/>
      </c>
      <c r="F255" s="37" t="str">
        <f t="shared" si="31"/>
        <v/>
      </c>
      <c r="G255" s="36"/>
      <c r="H255" s="28"/>
      <c r="I255" s="28"/>
      <c r="J255" s="36"/>
      <c r="K255" s="40"/>
      <c r="L255" s="40"/>
      <c r="M255" s="29" t="str">
        <f t="shared" si="30"/>
        <v/>
      </c>
      <c r="N255" s="30"/>
      <c r="O255" s="17" t="str">
        <f>IFERROR(VLOOKUP(M255,計算用!$A$8:$B$15,2,FALSE),"")</f>
        <v/>
      </c>
      <c r="P255" s="41"/>
      <c r="Q255" s="41"/>
      <c r="R255" s="41"/>
      <c r="S255" s="16" t="str">
        <f t="shared" ref="S255:S285" si="32">IF(F255&gt;=2,"","可")</f>
        <v/>
      </c>
      <c r="T255" s="31"/>
      <c r="U255" s="59"/>
    </row>
    <row r="256" spans="1:21" ht="12" customHeight="1">
      <c r="A256" s="48">
        <f t="shared" si="29"/>
        <v>251</v>
      </c>
      <c r="B256" s="27"/>
      <c r="C256" s="27"/>
      <c r="D256" s="12"/>
      <c r="E256" s="37" t="str">
        <f t="shared" ref="E256:E285" si="33">B256&amp;C256&amp;D256</f>
        <v/>
      </c>
      <c r="F256" s="37" t="str">
        <f t="shared" si="31"/>
        <v/>
      </c>
      <c r="G256" s="36"/>
      <c r="H256" s="28"/>
      <c r="I256" s="28"/>
      <c r="J256" s="36"/>
      <c r="K256" s="40"/>
      <c r="L256" s="40"/>
      <c r="M256" s="29" t="str">
        <f t="shared" si="30"/>
        <v/>
      </c>
      <c r="N256" s="30"/>
      <c r="O256" s="17" t="str">
        <f>IFERROR(VLOOKUP(M256,計算用!$A$8:$B$15,2,FALSE),"")</f>
        <v/>
      </c>
      <c r="P256" s="41"/>
      <c r="Q256" s="41"/>
      <c r="R256" s="41"/>
      <c r="S256" s="16" t="str">
        <f t="shared" si="32"/>
        <v/>
      </c>
      <c r="T256" s="31"/>
      <c r="U256" s="59"/>
    </row>
    <row r="257" spans="1:21" ht="12" customHeight="1">
      <c r="A257" s="48">
        <f t="shared" si="29"/>
        <v>252</v>
      </c>
      <c r="B257" s="27"/>
      <c r="C257" s="27"/>
      <c r="D257" s="12"/>
      <c r="E257" s="37" t="str">
        <f t="shared" si="33"/>
        <v/>
      </c>
      <c r="F257" s="37" t="str">
        <f t="shared" si="31"/>
        <v/>
      </c>
      <c r="G257" s="36"/>
      <c r="H257" s="28"/>
      <c r="I257" s="28"/>
      <c r="J257" s="36"/>
      <c r="K257" s="40"/>
      <c r="L257" s="40"/>
      <c r="M257" s="29" t="str">
        <f t="shared" si="30"/>
        <v/>
      </c>
      <c r="N257" s="30"/>
      <c r="O257" s="17" t="str">
        <f>IFERROR(VLOOKUP(M257,計算用!$A$8:$B$15,2,FALSE),"")</f>
        <v/>
      </c>
      <c r="P257" s="41"/>
      <c r="Q257" s="41"/>
      <c r="R257" s="41"/>
      <c r="S257" s="16" t="str">
        <f t="shared" si="32"/>
        <v/>
      </c>
      <c r="T257" s="31"/>
      <c r="U257" s="59"/>
    </row>
    <row r="258" spans="1:21" ht="12" customHeight="1">
      <c r="A258" s="48">
        <f t="shared" si="29"/>
        <v>253</v>
      </c>
      <c r="B258" s="27"/>
      <c r="C258" s="27"/>
      <c r="D258" s="12"/>
      <c r="E258" s="37" t="str">
        <f t="shared" si="33"/>
        <v/>
      </c>
      <c r="F258" s="37" t="str">
        <f t="shared" si="31"/>
        <v/>
      </c>
      <c r="G258" s="36"/>
      <c r="H258" s="28"/>
      <c r="I258" s="28"/>
      <c r="J258" s="36"/>
      <c r="K258" s="40"/>
      <c r="L258" s="40"/>
      <c r="M258" s="29" t="str">
        <f t="shared" si="30"/>
        <v/>
      </c>
      <c r="N258" s="30"/>
      <c r="O258" s="17" t="str">
        <f>IFERROR(VLOOKUP(M258,計算用!$A$8:$B$15,2,FALSE),"")</f>
        <v/>
      </c>
      <c r="P258" s="41"/>
      <c r="Q258" s="41"/>
      <c r="R258" s="41"/>
      <c r="S258" s="16" t="str">
        <f t="shared" si="32"/>
        <v/>
      </c>
      <c r="T258" s="31"/>
      <c r="U258" s="59"/>
    </row>
    <row r="259" spans="1:21" ht="12" customHeight="1">
      <c r="A259" s="48">
        <f t="shared" si="29"/>
        <v>254</v>
      </c>
      <c r="B259" s="27"/>
      <c r="C259" s="27"/>
      <c r="D259" s="12"/>
      <c r="E259" s="37" t="str">
        <f t="shared" si="33"/>
        <v/>
      </c>
      <c r="F259" s="37" t="str">
        <f t="shared" si="31"/>
        <v/>
      </c>
      <c r="G259" s="36"/>
      <c r="H259" s="28"/>
      <c r="I259" s="28"/>
      <c r="J259" s="36"/>
      <c r="K259" s="40"/>
      <c r="L259" s="40"/>
      <c r="M259" s="29" t="str">
        <f t="shared" si="30"/>
        <v/>
      </c>
      <c r="N259" s="30"/>
      <c r="O259" s="17" t="str">
        <f>IFERROR(VLOOKUP(M259,計算用!$A$8:$B$15,2,FALSE),"")</f>
        <v/>
      </c>
      <c r="P259" s="41"/>
      <c r="Q259" s="41"/>
      <c r="R259" s="41"/>
      <c r="S259" s="16" t="str">
        <f t="shared" si="32"/>
        <v/>
      </c>
      <c r="T259" s="31"/>
      <c r="U259" s="59"/>
    </row>
    <row r="260" spans="1:21" ht="12" customHeight="1">
      <c r="A260" s="48">
        <f t="shared" si="29"/>
        <v>255</v>
      </c>
      <c r="B260" s="27"/>
      <c r="C260" s="27"/>
      <c r="D260" s="12"/>
      <c r="E260" s="37" t="str">
        <f t="shared" si="33"/>
        <v/>
      </c>
      <c r="F260" s="37" t="str">
        <f t="shared" si="31"/>
        <v/>
      </c>
      <c r="G260" s="36"/>
      <c r="H260" s="28"/>
      <c r="I260" s="28"/>
      <c r="J260" s="36"/>
      <c r="K260" s="40"/>
      <c r="L260" s="40"/>
      <c r="M260" s="29" t="str">
        <f t="shared" si="30"/>
        <v/>
      </c>
      <c r="N260" s="30"/>
      <c r="O260" s="17" t="str">
        <f>IFERROR(VLOOKUP(M260,計算用!$A$8:$B$15,2,FALSE),"")</f>
        <v/>
      </c>
      <c r="P260" s="41"/>
      <c r="Q260" s="41"/>
      <c r="R260" s="41"/>
      <c r="S260" s="16" t="str">
        <f t="shared" si="32"/>
        <v/>
      </c>
      <c r="T260" s="31"/>
      <c r="U260" s="59"/>
    </row>
    <row r="261" spans="1:21" ht="12" customHeight="1">
      <c r="A261" s="48">
        <f t="shared" si="29"/>
        <v>256</v>
      </c>
      <c r="B261" s="27"/>
      <c r="C261" s="27"/>
      <c r="D261" s="12"/>
      <c r="E261" s="37" t="str">
        <f t="shared" si="33"/>
        <v/>
      </c>
      <c r="F261" s="37" t="str">
        <f t="shared" si="31"/>
        <v/>
      </c>
      <c r="G261" s="36"/>
      <c r="H261" s="28"/>
      <c r="I261" s="28"/>
      <c r="J261" s="36"/>
      <c r="K261" s="40"/>
      <c r="L261" s="40"/>
      <c r="M261" s="29" t="str">
        <f t="shared" si="30"/>
        <v/>
      </c>
      <c r="N261" s="30"/>
      <c r="O261" s="17" t="str">
        <f>IFERROR(VLOOKUP(M261,計算用!$A$8:$B$15,2,FALSE),"")</f>
        <v/>
      </c>
      <c r="P261" s="41"/>
      <c r="Q261" s="41"/>
      <c r="R261" s="41"/>
      <c r="S261" s="16" t="str">
        <f t="shared" si="32"/>
        <v/>
      </c>
      <c r="T261" s="31"/>
      <c r="U261" s="59"/>
    </row>
    <row r="262" spans="1:21" ht="12" customHeight="1">
      <c r="A262" s="48">
        <f t="shared" si="29"/>
        <v>257</v>
      </c>
      <c r="B262" s="27"/>
      <c r="C262" s="27"/>
      <c r="D262" s="12"/>
      <c r="E262" s="37" t="str">
        <f t="shared" si="33"/>
        <v/>
      </c>
      <c r="F262" s="37" t="str">
        <f t="shared" si="31"/>
        <v/>
      </c>
      <c r="G262" s="36"/>
      <c r="H262" s="28"/>
      <c r="I262" s="28"/>
      <c r="J262" s="36"/>
      <c r="K262" s="40"/>
      <c r="L262" s="40"/>
      <c r="M262" s="29" t="str">
        <f t="shared" si="30"/>
        <v/>
      </c>
      <c r="N262" s="30"/>
      <c r="O262" s="17" t="str">
        <f>IFERROR(VLOOKUP(M262,計算用!$A$8:$B$15,2,FALSE),"")</f>
        <v/>
      </c>
      <c r="P262" s="41"/>
      <c r="Q262" s="41"/>
      <c r="R262" s="41"/>
      <c r="S262" s="16" t="str">
        <f t="shared" si="32"/>
        <v/>
      </c>
      <c r="T262" s="31"/>
      <c r="U262" s="59"/>
    </row>
    <row r="263" spans="1:21" ht="12" customHeight="1">
      <c r="A263" s="48">
        <f t="shared" si="29"/>
        <v>258</v>
      </c>
      <c r="B263" s="27"/>
      <c r="C263" s="27"/>
      <c r="D263" s="12"/>
      <c r="E263" s="37" t="str">
        <f t="shared" si="33"/>
        <v/>
      </c>
      <c r="F263" s="37" t="str">
        <f t="shared" si="31"/>
        <v/>
      </c>
      <c r="G263" s="36"/>
      <c r="H263" s="28"/>
      <c r="I263" s="28"/>
      <c r="J263" s="36"/>
      <c r="K263" s="40"/>
      <c r="L263" s="40"/>
      <c r="M263" s="29" t="str">
        <f t="shared" si="30"/>
        <v/>
      </c>
      <c r="N263" s="30"/>
      <c r="O263" s="17" t="str">
        <f>IFERROR(VLOOKUP(M263,計算用!$A$8:$B$15,2,FALSE),"")</f>
        <v/>
      </c>
      <c r="P263" s="41"/>
      <c r="Q263" s="41"/>
      <c r="R263" s="41"/>
      <c r="S263" s="16" t="str">
        <f t="shared" si="32"/>
        <v/>
      </c>
      <c r="T263" s="31"/>
      <c r="U263" s="59"/>
    </row>
    <row r="264" spans="1:21" ht="12" customHeight="1">
      <c r="A264" s="48">
        <f t="shared" si="29"/>
        <v>259</v>
      </c>
      <c r="B264" s="27"/>
      <c r="C264" s="27"/>
      <c r="D264" s="12"/>
      <c r="E264" s="37" t="str">
        <f t="shared" si="33"/>
        <v/>
      </c>
      <c r="F264" s="37" t="str">
        <f t="shared" si="31"/>
        <v/>
      </c>
      <c r="G264" s="36"/>
      <c r="H264" s="28"/>
      <c r="I264" s="28"/>
      <c r="J264" s="36"/>
      <c r="K264" s="40"/>
      <c r="L264" s="40"/>
      <c r="M264" s="29" t="str">
        <f t="shared" si="30"/>
        <v/>
      </c>
      <c r="N264" s="30"/>
      <c r="O264" s="17" t="str">
        <f>IFERROR(VLOOKUP(M264,計算用!$A$8:$B$15,2,FALSE),"")</f>
        <v/>
      </c>
      <c r="P264" s="41"/>
      <c r="Q264" s="41"/>
      <c r="R264" s="41"/>
      <c r="S264" s="16" t="str">
        <f t="shared" si="32"/>
        <v/>
      </c>
      <c r="T264" s="31"/>
      <c r="U264" s="59"/>
    </row>
    <row r="265" spans="1:21" ht="12" customHeight="1">
      <c r="A265" s="48">
        <f t="shared" si="29"/>
        <v>260</v>
      </c>
      <c r="B265" s="27"/>
      <c r="C265" s="27"/>
      <c r="D265" s="12"/>
      <c r="E265" s="37" t="str">
        <f t="shared" si="33"/>
        <v/>
      </c>
      <c r="F265" s="37" t="str">
        <f t="shared" si="31"/>
        <v/>
      </c>
      <c r="G265" s="36"/>
      <c r="H265" s="28"/>
      <c r="I265" s="28"/>
      <c r="J265" s="36"/>
      <c r="K265" s="40"/>
      <c r="L265" s="40"/>
      <c r="M265" s="29" t="str">
        <f t="shared" si="30"/>
        <v/>
      </c>
      <c r="N265" s="30"/>
      <c r="O265" s="17" t="str">
        <f>IFERROR(VLOOKUP(M265,計算用!$A$8:$B$15,2,FALSE),"")</f>
        <v/>
      </c>
      <c r="P265" s="41"/>
      <c r="Q265" s="41"/>
      <c r="R265" s="41"/>
      <c r="S265" s="16" t="str">
        <f t="shared" si="32"/>
        <v/>
      </c>
      <c r="T265" s="31"/>
      <c r="U265" s="59"/>
    </row>
    <row r="266" spans="1:21" ht="12" customHeight="1">
      <c r="A266" s="48">
        <f t="shared" si="29"/>
        <v>261</v>
      </c>
      <c r="B266" s="27"/>
      <c r="C266" s="27"/>
      <c r="D266" s="12"/>
      <c r="E266" s="37" t="str">
        <f t="shared" si="33"/>
        <v/>
      </c>
      <c r="F266" s="37" t="str">
        <f t="shared" si="31"/>
        <v/>
      </c>
      <c r="G266" s="36"/>
      <c r="H266" s="28"/>
      <c r="I266" s="28"/>
      <c r="J266" s="36"/>
      <c r="K266" s="40"/>
      <c r="L266" s="40"/>
      <c r="M266" s="29" t="str">
        <f t="shared" si="30"/>
        <v/>
      </c>
      <c r="N266" s="30"/>
      <c r="O266" s="17" t="str">
        <f>IFERROR(VLOOKUP(M266,計算用!$A$8:$B$15,2,FALSE),"")</f>
        <v/>
      </c>
      <c r="P266" s="41"/>
      <c r="Q266" s="41"/>
      <c r="R266" s="41"/>
      <c r="S266" s="16" t="str">
        <f t="shared" si="32"/>
        <v/>
      </c>
      <c r="T266" s="31"/>
      <c r="U266" s="59"/>
    </row>
    <row r="267" spans="1:21" ht="12" customHeight="1">
      <c r="A267" s="48">
        <f t="shared" si="29"/>
        <v>262</v>
      </c>
      <c r="B267" s="27"/>
      <c r="C267" s="27"/>
      <c r="D267" s="12"/>
      <c r="E267" s="37" t="str">
        <f t="shared" si="33"/>
        <v/>
      </c>
      <c r="F267" s="37" t="str">
        <f t="shared" si="31"/>
        <v/>
      </c>
      <c r="G267" s="36"/>
      <c r="H267" s="28"/>
      <c r="I267" s="28"/>
      <c r="J267" s="36"/>
      <c r="K267" s="40"/>
      <c r="L267" s="40"/>
      <c r="M267" s="29" t="str">
        <f t="shared" si="30"/>
        <v/>
      </c>
      <c r="N267" s="30"/>
      <c r="O267" s="17" t="str">
        <f>IFERROR(VLOOKUP(M267,計算用!$A$8:$B$15,2,FALSE),"")</f>
        <v/>
      </c>
      <c r="P267" s="41"/>
      <c r="Q267" s="41"/>
      <c r="R267" s="41"/>
      <c r="S267" s="16" t="str">
        <f t="shared" si="32"/>
        <v/>
      </c>
      <c r="T267" s="31"/>
      <c r="U267" s="59"/>
    </row>
    <row r="268" spans="1:21" ht="12" customHeight="1">
      <c r="A268" s="48">
        <f t="shared" si="29"/>
        <v>263</v>
      </c>
      <c r="B268" s="27"/>
      <c r="C268" s="27"/>
      <c r="D268" s="12"/>
      <c r="E268" s="37" t="str">
        <f t="shared" si="33"/>
        <v/>
      </c>
      <c r="F268" s="37" t="str">
        <f t="shared" si="31"/>
        <v/>
      </c>
      <c r="G268" s="36"/>
      <c r="H268" s="28"/>
      <c r="I268" s="28"/>
      <c r="J268" s="36"/>
      <c r="K268" s="40"/>
      <c r="L268" s="40"/>
      <c r="M268" s="29" t="str">
        <f t="shared" si="30"/>
        <v/>
      </c>
      <c r="N268" s="30"/>
      <c r="O268" s="17" t="str">
        <f>IFERROR(VLOOKUP(M268,計算用!$A$8:$B$15,2,FALSE),"")</f>
        <v/>
      </c>
      <c r="P268" s="41"/>
      <c r="Q268" s="41"/>
      <c r="R268" s="41"/>
      <c r="S268" s="16" t="str">
        <f t="shared" si="32"/>
        <v/>
      </c>
      <c r="T268" s="31"/>
      <c r="U268" s="59"/>
    </row>
    <row r="269" spans="1:21" ht="12" customHeight="1">
      <c r="A269" s="48">
        <f t="shared" si="29"/>
        <v>264</v>
      </c>
      <c r="B269" s="27"/>
      <c r="C269" s="27"/>
      <c r="D269" s="12"/>
      <c r="E269" s="37" t="str">
        <f t="shared" si="33"/>
        <v/>
      </c>
      <c r="F269" s="37" t="str">
        <f t="shared" si="31"/>
        <v/>
      </c>
      <c r="G269" s="36"/>
      <c r="H269" s="28"/>
      <c r="I269" s="28"/>
      <c r="J269" s="36"/>
      <c r="K269" s="40"/>
      <c r="L269" s="40"/>
      <c r="M269" s="29" t="str">
        <f t="shared" si="30"/>
        <v/>
      </c>
      <c r="N269" s="30"/>
      <c r="O269" s="17" t="str">
        <f>IFERROR(VLOOKUP(M269,計算用!$A$8:$B$15,2,FALSE),"")</f>
        <v/>
      </c>
      <c r="P269" s="41"/>
      <c r="Q269" s="41"/>
      <c r="R269" s="41"/>
      <c r="S269" s="16" t="str">
        <f t="shared" si="32"/>
        <v/>
      </c>
      <c r="T269" s="31"/>
      <c r="U269" s="59"/>
    </row>
    <row r="270" spans="1:21" ht="12" customHeight="1">
      <c r="A270" s="48">
        <f t="shared" si="29"/>
        <v>265</v>
      </c>
      <c r="B270" s="27"/>
      <c r="C270" s="27"/>
      <c r="D270" s="12"/>
      <c r="E270" s="37" t="str">
        <f t="shared" si="33"/>
        <v/>
      </c>
      <c r="F270" s="37" t="str">
        <f t="shared" si="31"/>
        <v/>
      </c>
      <c r="G270" s="36"/>
      <c r="H270" s="28"/>
      <c r="I270" s="28"/>
      <c r="J270" s="36"/>
      <c r="K270" s="40"/>
      <c r="L270" s="40"/>
      <c r="M270" s="29" t="str">
        <f t="shared" si="30"/>
        <v/>
      </c>
      <c r="N270" s="30"/>
      <c r="O270" s="17" t="str">
        <f>IFERROR(VLOOKUP(M270,計算用!$A$8:$B$15,2,FALSE),"")</f>
        <v/>
      </c>
      <c r="P270" s="41"/>
      <c r="Q270" s="41"/>
      <c r="R270" s="41"/>
      <c r="S270" s="16" t="str">
        <f t="shared" si="32"/>
        <v/>
      </c>
      <c r="T270" s="31"/>
      <c r="U270" s="59"/>
    </row>
    <row r="271" spans="1:21" ht="12" customHeight="1">
      <c r="A271" s="48">
        <f t="shared" ref="A271:A285" si="34">ROW()-5</f>
        <v>266</v>
      </c>
      <c r="B271" s="27"/>
      <c r="C271" s="27"/>
      <c r="D271" s="12"/>
      <c r="E271" s="37" t="str">
        <f t="shared" si="33"/>
        <v/>
      </c>
      <c r="F271" s="37" t="str">
        <f t="shared" si="31"/>
        <v/>
      </c>
      <c r="G271" s="36"/>
      <c r="H271" s="28"/>
      <c r="I271" s="28"/>
      <c r="J271" s="36"/>
      <c r="K271" s="40"/>
      <c r="L271" s="40"/>
      <c r="M271" s="29" t="str">
        <f t="shared" si="30"/>
        <v/>
      </c>
      <c r="N271" s="30"/>
      <c r="O271" s="17" t="str">
        <f>IFERROR(VLOOKUP(M271,計算用!$A$8:$B$15,2,FALSE),"")</f>
        <v/>
      </c>
      <c r="P271" s="41"/>
      <c r="Q271" s="41"/>
      <c r="R271" s="41"/>
      <c r="S271" s="16" t="str">
        <f t="shared" si="32"/>
        <v/>
      </c>
      <c r="T271" s="31"/>
      <c r="U271" s="59"/>
    </row>
    <row r="272" spans="1:21" ht="12" customHeight="1">
      <c r="A272" s="48">
        <f t="shared" si="34"/>
        <v>267</v>
      </c>
      <c r="B272" s="27"/>
      <c r="C272" s="27"/>
      <c r="D272" s="12"/>
      <c r="E272" s="37" t="str">
        <f t="shared" si="33"/>
        <v/>
      </c>
      <c r="F272" s="37" t="str">
        <f t="shared" si="31"/>
        <v/>
      </c>
      <c r="G272" s="36"/>
      <c r="H272" s="28"/>
      <c r="I272" s="28"/>
      <c r="J272" s="36"/>
      <c r="K272" s="40"/>
      <c r="L272" s="40"/>
      <c r="M272" s="29" t="str">
        <f t="shared" si="30"/>
        <v/>
      </c>
      <c r="N272" s="30"/>
      <c r="O272" s="17" t="str">
        <f>IFERROR(VLOOKUP(M272,計算用!$A$8:$B$15,2,FALSE),"")</f>
        <v/>
      </c>
      <c r="P272" s="41"/>
      <c r="Q272" s="41"/>
      <c r="R272" s="41"/>
      <c r="S272" s="16" t="str">
        <f t="shared" si="32"/>
        <v/>
      </c>
      <c r="T272" s="31"/>
      <c r="U272" s="59"/>
    </row>
    <row r="273" spans="1:23" ht="12" customHeight="1">
      <c r="A273" s="48">
        <f t="shared" si="34"/>
        <v>268</v>
      </c>
      <c r="B273" s="27"/>
      <c r="C273" s="27"/>
      <c r="D273" s="12"/>
      <c r="E273" s="37" t="str">
        <f t="shared" si="33"/>
        <v/>
      </c>
      <c r="F273" s="37" t="str">
        <f t="shared" si="31"/>
        <v/>
      </c>
      <c r="G273" s="36"/>
      <c r="H273" s="28"/>
      <c r="I273" s="28"/>
      <c r="J273" s="36"/>
      <c r="K273" s="40"/>
      <c r="L273" s="40"/>
      <c r="M273" s="29" t="str">
        <f t="shared" si="30"/>
        <v/>
      </c>
      <c r="N273" s="30"/>
      <c r="O273" s="17" t="str">
        <f>IFERROR(VLOOKUP(M273,計算用!$A$8:$B$15,2,FALSE),"")</f>
        <v/>
      </c>
      <c r="P273" s="41"/>
      <c r="Q273" s="41"/>
      <c r="R273" s="41"/>
      <c r="S273" s="16" t="str">
        <f t="shared" si="32"/>
        <v/>
      </c>
      <c r="T273" s="31"/>
      <c r="U273" s="59"/>
    </row>
    <row r="274" spans="1:23" ht="12" customHeight="1">
      <c r="A274" s="48">
        <f t="shared" si="34"/>
        <v>269</v>
      </c>
      <c r="B274" s="27"/>
      <c r="C274" s="27"/>
      <c r="D274" s="12"/>
      <c r="E274" s="37" t="str">
        <f t="shared" si="33"/>
        <v/>
      </c>
      <c r="F274" s="37" t="str">
        <f t="shared" si="31"/>
        <v/>
      </c>
      <c r="G274" s="36"/>
      <c r="H274" s="28"/>
      <c r="I274" s="28"/>
      <c r="J274" s="36"/>
      <c r="K274" s="40"/>
      <c r="L274" s="40"/>
      <c r="M274" s="29" t="str">
        <f t="shared" si="30"/>
        <v/>
      </c>
      <c r="N274" s="30"/>
      <c r="O274" s="17" t="str">
        <f>IFERROR(VLOOKUP(M274,計算用!$A$8:$B$15,2,FALSE),"")</f>
        <v/>
      </c>
      <c r="P274" s="41"/>
      <c r="Q274" s="41"/>
      <c r="R274" s="41"/>
      <c r="S274" s="16" t="str">
        <f t="shared" si="32"/>
        <v/>
      </c>
      <c r="T274" s="31"/>
      <c r="U274" s="59"/>
    </row>
    <row r="275" spans="1:23" ht="12" customHeight="1">
      <c r="A275" s="48">
        <f t="shared" si="34"/>
        <v>270</v>
      </c>
      <c r="B275" s="27"/>
      <c r="C275" s="27"/>
      <c r="D275" s="12"/>
      <c r="E275" s="37" t="str">
        <f t="shared" si="33"/>
        <v/>
      </c>
      <c r="F275" s="37" t="str">
        <f t="shared" si="31"/>
        <v/>
      </c>
      <c r="G275" s="36"/>
      <c r="H275" s="28"/>
      <c r="I275" s="28"/>
      <c r="J275" s="36"/>
      <c r="K275" s="40"/>
      <c r="L275" s="40"/>
      <c r="M275" s="29" t="str">
        <f t="shared" si="30"/>
        <v/>
      </c>
      <c r="N275" s="30"/>
      <c r="O275" s="17" t="str">
        <f>IFERROR(VLOOKUP(M275,計算用!$A$8:$B$15,2,FALSE),"")</f>
        <v/>
      </c>
      <c r="P275" s="41"/>
      <c r="Q275" s="41"/>
      <c r="R275" s="41"/>
      <c r="S275" s="16" t="str">
        <f t="shared" si="32"/>
        <v/>
      </c>
      <c r="T275" s="31"/>
      <c r="U275" s="59"/>
    </row>
    <row r="276" spans="1:23" ht="12" customHeight="1">
      <c r="A276" s="48">
        <f t="shared" si="34"/>
        <v>271</v>
      </c>
      <c r="B276" s="27"/>
      <c r="C276" s="27"/>
      <c r="D276" s="12"/>
      <c r="E276" s="37" t="str">
        <f t="shared" si="33"/>
        <v/>
      </c>
      <c r="F276" s="37" t="str">
        <f t="shared" si="31"/>
        <v/>
      </c>
      <c r="G276" s="36"/>
      <c r="H276" s="28"/>
      <c r="I276" s="28"/>
      <c r="J276" s="36"/>
      <c r="K276" s="40"/>
      <c r="L276" s="40"/>
      <c r="M276" s="29" t="str">
        <f t="shared" si="30"/>
        <v/>
      </c>
      <c r="N276" s="30"/>
      <c r="O276" s="17" t="str">
        <f>IFERROR(VLOOKUP(M276,計算用!$A$8:$B$15,2,FALSE),"")</f>
        <v/>
      </c>
      <c r="P276" s="41"/>
      <c r="Q276" s="41"/>
      <c r="R276" s="41"/>
      <c r="S276" s="16" t="str">
        <f t="shared" si="32"/>
        <v/>
      </c>
      <c r="T276" s="31"/>
      <c r="U276" s="59"/>
    </row>
    <row r="277" spans="1:23" ht="12" customHeight="1">
      <c r="A277" s="48">
        <f t="shared" si="34"/>
        <v>272</v>
      </c>
      <c r="B277" s="27"/>
      <c r="C277" s="27"/>
      <c r="D277" s="12"/>
      <c r="E277" s="37" t="str">
        <f t="shared" si="33"/>
        <v/>
      </c>
      <c r="F277" s="37" t="str">
        <f t="shared" si="31"/>
        <v/>
      </c>
      <c r="G277" s="36"/>
      <c r="H277" s="28"/>
      <c r="I277" s="28"/>
      <c r="J277" s="36"/>
      <c r="K277" s="40"/>
      <c r="L277" s="40"/>
      <c r="M277" s="29" t="str">
        <f t="shared" si="30"/>
        <v/>
      </c>
      <c r="N277" s="30"/>
      <c r="O277" s="17" t="str">
        <f>IFERROR(VLOOKUP(M277,計算用!$A$8:$B$15,2,FALSE),"")</f>
        <v/>
      </c>
      <c r="P277" s="41"/>
      <c r="Q277" s="41"/>
      <c r="R277" s="41"/>
      <c r="S277" s="16" t="str">
        <f t="shared" si="32"/>
        <v/>
      </c>
      <c r="T277" s="31"/>
      <c r="U277" s="59"/>
    </row>
    <row r="278" spans="1:23" ht="12" customHeight="1">
      <c r="A278" s="48">
        <f t="shared" si="34"/>
        <v>273</v>
      </c>
      <c r="B278" s="27"/>
      <c r="C278" s="27"/>
      <c r="D278" s="12"/>
      <c r="E278" s="37" t="str">
        <f t="shared" si="33"/>
        <v/>
      </c>
      <c r="F278" s="37" t="str">
        <f t="shared" si="31"/>
        <v/>
      </c>
      <c r="G278" s="36"/>
      <c r="H278" s="28"/>
      <c r="I278" s="28"/>
      <c r="J278" s="36"/>
      <c r="K278" s="40"/>
      <c r="L278" s="40"/>
      <c r="M278" s="29" t="str">
        <f t="shared" si="30"/>
        <v/>
      </c>
      <c r="N278" s="30"/>
      <c r="O278" s="17" t="str">
        <f>IFERROR(VLOOKUP(M278,計算用!$A$8:$B$15,2,FALSE),"")</f>
        <v/>
      </c>
      <c r="P278" s="41"/>
      <c r="Q278" s="41"/>
      <c r="R278" s="41"/>
      <c r="S278" s="16" t="str">
        <f t="shared" si="32"/>
        <v/>
      </c>
      <c r="T278" s="31"/>
      <c r="U278" s="59"/>
    </row>
    <row r="279" spans="1:23" ht="12" customHeight="1">
      <c r="A279" s="48">
        <f t="shared" si="34"/>
        <v>274</v>
      </c>
      <c r="B279" s="27"/>
      <c r="C279" s="27"/>
      <c r="D279" s="12"/>
      <c r="E279" s="37" t="str">
        <f t="shared" si="33"/>
        <v/>
      </c>
      <c r="F279" s="37" t="str">
        <f t="shared" si="31"/>
        <v/>
      </c>
      <c r="G279" s="36"/>
      <c r="H279" s="28"/>
      <c r="I279" s="28"/>
      <c r="J279" s="36"/>
      <c r="K279" s="40"/>
      <c r="L279" s="40"/>
      <c r="M279" s="29" t="str">
        <f t="shared" ref="M279:M342" si="35">K279&amp;L279</f>
        <v/>
      </c>
      <c r="N279" s="30"/>
      <c r="O279" s="17" t="str">
        <f>IFERROR(VLOOKUP(M279,計算用!$A$8:$B$15,2,FALSE),"")</f>
        <v/>
      </c>
      <c r="P279" s="41"/>
      <c r="Q279" s="41"/>
      <c r="R279" s="41"/>
      <c r="S279" s="16" t="str">
        <f t="shared" si="32"/>
        <v/>
      </c>
      <c r="T279" s="31"/>
      <c r="U279" s="59"/>
    </row>
    <row r="280" spans="1:23" ht="12" customHeight="1">
      <c r="A280" s="48">
        <f t="shared" si="34"/>
        <v>275</v>
      </c>
      <c r="B280" s="27"/>
      <c r="C280" s="27"/>
      <c r="D280" s="12"/>
      <c r="E280" s="37" t="str">
        <f t="shared" si="33"/>
        <v/>
      </c>
      <c r="F280" s="37" t="str">
        <f t="shared" si="31"/>
        <v/>
      </c>
      <c r="G280" s="36"/>
      <c r="H280" s="28"/>
      <c r="I280" s="28"/>
      <c r="J280" s="36"/>
      <c r="K280" s="40"/>
      <c r="L280" s="40"/>
      <c r="M280" s="29" t="str">
        <f t="shared" si="35"/>
        <v/>
      </c>
      <c r="N280" s="30"/>
      <c r="O280" s="17" t="str">
        <f>IFERROR(VLOOKUP(M280,計算用!$A$8:$B$15,2,FALSE),"")</f>
        <v/>
      </c>
      <c r="P280" s="41"/>
      <c r="Q280" s="41"/>
      <c r="R280" s="41"/>
      <c r="S280" s="16" t="str">
        <f t="shared" si="32"/>
        <v/>
      </c>
      <c r="T280" s="31"/>
      <c r="U280" s="59"/>
    </row>
    <row r="281" spans="1:23" ht="12" customHeight="1">
      <c r="A281" s="48">
        <f t="shared" si="34"/>
        <v>276</v>
      </c>
      <c r="B281" s="27"/>
      <c r="C281" s="27"/>
      <c r="D281" s="12"/>
      <c r="E281" s="37" t="str">
        <f t="shared" si="33"/>
        <v/>
      </c>
      <c r="F281" s="37" t="str">
        <f t="shared" si="31"/>
        <v/>
      </c>
      <c r="G281" s="36"/>
      <c r="H281" s="28"/>
      <c r="I281" s="28"/>
      <c r="J281" s="36"/>
      <c r="K281" s="40"/>
      <c r="L281" s="40"/>
      <c r="M281" s="29" t="str">
        <f t="shared" si="35"/>
        <v/>
      </c>
      <c r="N281" s="30"/>
      <c r="O281" s="17" t="str">
        <f>IFERROR(VLOOKUP(M281,計算用!$A$8:$B$15,2,FALSE),"")</f>
        <v/>
      </c>
      <c r="P281" s="41"/>
      <c r="Q281" s="41"/>
      <c r="R281" s="41"/>
      <c r="S281" s="16" t="str">
        <f t="shared" si="32"/>
        <v/>
      </c>
      <c r="T281" s="31"/>
      <c r="U281" s="59"/>
    </row>
    <row r="282" spans="1:23" ht="12" customHeight="1">
      <c r="A282" s="48">
        <f t="shared" si="34"/>
        <v>277</v>
      </c>
      <c r="B282" s="27"/>
      <c r="C282" s="27"/>
      <c r="D282" s="12"/>
      <c r="E282" s="37" t="str">
        <f t="shared" si="33"/>
        <v/>
      </c>
      <c r="F282" s="37" t="str">
        <f t="shared" si="31"/>
        <v/>
      </c>
      <c r="G282" s="36"/>
      <c r="H282" s="28"/>
      <c r="I282" s="28"/>
      <c r="J282" s="36"/>
      <c r="K282" s="40"/>
      <c r="L282" s="40"/>
      <c r="M282" s="29" t="str">
        <f t="shared" si="35"/>
        <v/>
      </c>
      <c r="N282" s="30"/>
      <c r="O282" s="17" t="str">
        <f>IFERROR(VLOOKUP(M282,計算用!$A$8:$B$15,2,FALSE),"")</f>
        <v/>
      </c>
      <c r="P282" s="41"/>
      <c r="Q282" s="41"/>
      <c r="R282" s="41"/>
      <c r="S282" s="16" t="str">
        <f t="shared" si="32"/>
        <v/>
      </c>
      <c r="T282" s="31"/>
      <c r="U282" s="59"/>
    </row>
    <row r="283" spans="1:23" ht="12" customHeight="1">
      <c r="A283" s="48">
        <f t="shared" si="34"/>
        <v>278</v>
      </c>
      <c r="B283" s="27"/>
      <c r="C283" s="27"/>
      <c r="D283" s="12"/>
      <c r="E283" s="37" t="str">
        <f t="shared" si="33"/>
        <v/>
      </c>
      <c r="F283" s="37" t="str">
        <f t="shared" si="31"/>
        <v/>
      </c>
      <c r="G283" s="36"/>
      <c r="H283" s="28"/>
      <c r="I283" s="28"/>
      <c r="J283" s="36"/>
      <c r="K283" s="40"/>
      <c r="L283" s="40"/>
      <c r="M283" s="29" t="str">
        <f t="shared" si="35"/>
        <v/>
      </c>
      <c r="N283" s="30"/>
      <c r="O283" s="17" t="str">
        <f>IFERROR(VLOOKUP(M283,計算用!$A$8:$B$15,2,FALSE),"")</f>
        <v/>
      </c>
      <c r="P283" s="41"/>
      <c r="Q283" s="41"/>
      <c r="R283" s="41"/>
      <c r="S283" s="16" t="str">
        <f t="shared" si="32"/>
        <v/>
      </c>
      <c r="T283" s="31"/>
      <c r="U283" s="59"/>
    </row>
    <row r="284" spans="1:23" ht="12" customHeight="1">
      <c r="A284" s="48">
        <f t="shared" si="34"/>
        <v>279</v>
      </c>
      <c r="B284" s="27"/>
      <c r="C284" s="27"/>
      <c r="D284" s="12"/>
      <c r="E284" s="37" t="str">
        <f t="shared" si="33"/>
        <v/>
      </c>
      <c r="F284" s="37" t="str">
        <f t="shared" si="31"/>
        <v/>
      </c>
      <c r="G284" s="36"/>
      <c r="H284" s="28"/>
      <c r="I284" s="28"/>
      <c r="J284" s="36"/>
      <c r="K284" s="40"/>
      <c r="L284" s="40"/>
      <c r="M284" s="29" t="str">
        <f t="shared" si="35"/>
        <v/>
      </c>
      <c r="N284" s="30"/>
      <c r="O284" s="17" t="str">
        <f>IFERROR(VLOOKUP(M284,計算用!$A$8:$B$15,2,FALSE),"")</f>
        <v/>
      </c>
      <c r="P284" s="41"/>
      <c r="Q284" s="41"/>
      <c r="R284" s="41"/>
      <c r="S284" s="16" t="str">
        <f t="shared" si="32"/>
        <v/>
      </c>
      <c r="T284" s="31"/>
      <c r="U284" s="59"/>
    </row>
    <row r="285" spans="1:23" ht="12" customHeight="1">
      <c r="A285" s="48">
        <f t="shared" si="34"/>
        <v>280</v>
      </c>
      <c r="B285" s="27"/>
      <c r="C285" s="27"/>
      <c r="D285" s="12"/>
      <c r="E285" s="37" t="str">
        <f t="shared" si="33"/>
        <v/>
      </c>
      <c r="F285" s="37" t="str">
        <f t="shared" si="31"/>
        <v/>
      </c>
      <c r="G285" s="36"/>
      <c r="H285" s="28"/>
      <c r="I285" s="28"/>
      <c r="J285" s="36"/>
      <c r="K285" s="40"/>
      <c r="L285" s="40"/>
      <c r="M285" s="29" t="str">
        <f t="shared" si="35"/>
        <v/>
      </c>
      <c r="N285" s="30"/>
      <c r="O285" s="17" t="str">
        <f>IFERROR(VLOOKUP(M285,計算用!$A$8:$B$15,2,FALSE),"")</f>
        <v/>
      </c>
      <c r="P285" s="41"/>
      <c r="Q285" s="41"/>
      <c r="R285" s="41"/>
      <c r="S285" s="16" t="str">
        <f t="shared" si="32"/>
        <v/>
      </c>
      <c r="T285" s="31"/>
      <c r="U285" s="59"/>
    </row>
    <row r="286" spans="1:23" ht="12" customHeight="1">
      <c r="A286" s="48">
        <f>ROW()-5</f>
        <v>281</v>
      </c>
      <c r="B286" s="27"/>
      <c r="C286" s="27"/>
      <c r="D286" s="12"/>
      <c r="E286" s="37" t="str">
        <f>B286&amp;C286&amp;D286</f>
        <v/>
      </c>
      <c r="F286" s="37" t="str">
        <f>IF(E286="","",COUNTIF($E$6:$E$1385,E286))</f>
        <v/>
      </c>
      <c r="G286" s="36"/>
      <c r="H286" s="28"/>
      <c r="I286" s="28"/>
      <c r="J286" s="36"/>
      <c r="K286" s="40"/>
      <c r="L286" s="40"/>
      <c r="M286" s="29" t="str">
        <f t="shared" si="35"/>
        <v/>
      </c>
      <c r="N286" s="30"/>
      <c r="O286" s="17" t="str">
        <f>IFERROR(VLOOKUP(M286,計算用!$A$8:$B$15,2,FALSE),"")</f>
        <v/>
      </c>
      <c r="P286" s="41"/>
      <c r="Q286" s="41"/>
      <c r="R286" s="41"/>
      <c r="S286" s="16" t="str">
        <f>IF(F286&gt;=2,"","可")</f>
        <v/>
      </c>
      <c r="T286" s="31"/>
      <c r="U286" s="59"/>
      <c r="W286" s="3"/>
    </row>
    <row r="287" spans="1:23" ht="12" customHeight="1">
      <c r="A287" s="48">
        <f t="shared" ref="A287:A350" si="36">ROW()-5</f>
        <v>282</v>
      </c>
      <c r="B287" s="27"/>
      <c r="C287" s="27"/>
      <c r="D287" s="12"/>
      <c r="E287" s="37" t="str">
        <f>B287&amp;C287&amp;D287</f>
        <v/>
      </c>
      <c r="F287" s="37" t="str">
        <f>IF(E287="","",COUNTIF($E$6:$E$1385,E287))</f>
        <v/>
      </c>
      <c r="G287" s="36"/>
      <c r="H287" s="28"/>
      <c r="I287" s="28"/>
      <c r="J287" s="36"/>
      <c r="K287" s="40"/>
      <c r="L287" s="40"/>
      <c r="M287" s="29" t="str">
        <f t="shared" si="35"/>
        <v/>
      </c>
      <c r="N287" s="30"/>
      <c r="O287" s="17" t="str">
        <f>IFERROR(VLOOKUP(M287,計算用!$A$8:$B$15,2,FALSE),"")</f>
        <v/>
      </c>
      <c r="P287" s="41"/>
      <c r="Q287" s="41"/>
      <c r="R287" s="41"/>
      <c r="S287" s="16" t="str">
        <f>IF(F287&gt;=2,"","可")</f>
        <v/>
      </c>
      <c r="T287" s="31"/>
      <c r="U287" s="59"/>
    </row>
    <row r="288" spans="1:23" ht="12" customHeight="1">
      <c r="A288" s="48">
        <f t="shared" si="36"/>
        <v>283</v>
      </c>
      <c r="B288" s="27"/>
      <c r="C288" s="27"/>
      <c r="D288" s="12"/>
      <c r="E288" s="37" t="str">
        <f>B288&amp;C288&amp;D288</f>
        <v/>
      </c>
      <c r="F288" s="37" t="str">
        <f>IF(E288="","",COUNTIF($E$6:$E$1385,E288))</f>
        <v/>
      </c>
      <c r="G288" s="36"/>
      <c r="H288" s="28"/>
      <c r="I288" s="28"/>
      <c r="J288" s="36"/>
      <c r="K288" s="40"/>
      <c r="L288" s="40"/>
      <c r="M288" s="29" t="str">
        <f t="shared" si="35"/>
        <v/>
      </c>
      <c r="N288" s="30"/>
      <c r="O288" s="17" t="str">
        <f>IFERROR(VLOOKUP(M288,計算用!$A$8:$B$15,2,FALSE),"")</f>
        <v/>
      </c>
      <c r="P288" s="41"/>
      <c r="Q288" s="41"/>
      <c r="R288" s="41"/>
      <c r="S288" s="16" t="str">
        <f>IF(F288&gt;=2,"","可")</f>
        <v/>
      </c>
      <c r="T288" s="31"/>
      <c r="U288" s="59"/>
      <c r="W288" s="3"/>
    </row>
    <row r="289" spans="1:23" ht="12" customHeight="1">
      <c r="A289" s="48">
        <f t="shared" si="36"/>
        <v>284</v>
      </c>
      <c r="B289" s="27"/>
      <c r="C289" s="27"/>
      <c r="D289" s="12"/>
      <c r="E289" s="37" t="str">
        <f>B289&amp;C289&amp;D289</f>
        <v/>
      </c>
      <c r="F289" s="37" t="str">
        <f>IF(E289="","",COUNTIF($E$6:$E$1385,E289))</f>
        <v/>
      </c>
      <c r="G289" s="36"/>
      <c r="H289" s="28"/>
      <c r="I289" s="28"/>
      <c r="J289" s="36"/>
      <c r="K289" s="40"/>
      <c r="L289" s="40"/>
      <c r="M289" s="29" t="str">
        <f t="shared" si="35"/>
        <v/>
      </c>
      <c r="N289" s="30"/>
      <c r="O289" s="17" t="str">
        <f>IFERROR(VLOOKUP(M289,計算用!$A$8:$B$15,2,FALSE),"")</f>
        <v/>
      </c>
      <c r="P289" s="41"/>
      <c r="Q289" s="41"/>
      <c r="R289" s="41"/>
      <c r="S289" s="16" t="str">
        <f>IF(F289&gt;=2,"","可")</f>
        <v/>
      </c>
      <c r="T289" s="31"/>
      <c r="U289" s="59"/>
    </row>
    <row r="290" spans="1:23" ht="12" customHeight="1">
      <c r="A290" s="48">
        <f t="shared" si="36"/>
        <v>285</v>
      </c>
      <c r="B290" s="27"/>
      <c r="C290" s="27"/>
      <c r="D290" s="12"/>
      <c r="E290" s="37" t="str">
        <f>B290&amp;C290&amp;D290</f>
        <v/>
      </c>
      <c r="F290" s="37" t="str">
        <f>IF(E290="","",COUNTIF($E$6:$E$1385,E290))</f>
        <v/>
      </c>
      <c r="G290" s="36"/>
      <c r="H290" s="28"/>
      <c r="I290" s="28"/>
      <c r="J290" s="36"/>
      <c r="K290" s="40"/>
      <c r="L290" s="40"/>
      <c r="M290" s="29" t="str">
        <f t="shared" si="35"/>
        <v/>
      </c>
      <c r="N290" s="30"/>
      <c r="O290" s="17" t="str">
        <f>IFERROR(VLOOKUP(M290,計算用!$A$8:$B$15,2,FALSE),"")</f>
        <v/>
      </c>
      <c r="P290" s="41"/>
      <c r="Q290" s="41"/>
      <c r="R290" s="41"/>
      <c r="S290" s="16" t="str">
        <f>IF(F290&gt;=2,"","可")</f>
        <v/>
      </c>
      <c r="T290" s="31"/>
      <c r="U290" s="59"/>
    </row>
    <row r="291" spans="1:23" ht="12" customHeight="1">
      <c r="A291" s="48">
        <f t="shared" si="36"/>
        <v>286</v>
      </c>
      <c r="B291" s="27"/>
      <c r="C291" s="27"/>
      <c r="D291" s="12"/>
      <c r="E291" s="37" t="str">
        <f t="shared" ref="E291:E354" si="37">B291&amp;C291&amp;D291</f>
        <v/>
      </c>
      <c r="F291" s="37" t="str">
        <f t="shared" ref="F291:F354" si="38">IF(E291="","",COUNTIF($E$6:$E$1385,E291))</f>
        <v/>
      </c>
      <c r="G291" s="36"/>
      <c r="H291" s="28"/>
      <c r="I291" s="28"/>
      <c r="J291" s="36"/>
      <c r="K291" s="40"/>
      <c r="L291" s="40"/>
      <c r="M291" s="29" t="str">
        <f t="shared" si="35"/>
        <v/>
      </c>
      <c r="N291" s="30"/>
      <c r="O291" s="17" t="str">
        <f>IFERROR(VLOOKUP(M291,計算用!$A$8:$B$15,2,FALSE),"")</f>
        <v/>
      </c>
      <c r="P291" s="41"/>
      <c r="Q291" s="41"/>
      <c r="R291" s="41"/>
      <c r="S291" s="16" t="str">
        <f t="shared" ref="S291:S354" si="39">IF(F291&gt;=2,"","可")</f>
        <v/>
      </c>
      <c r="T291" s="31"/>
      <c r="U291" s="59"/>
    </row>
    <row r="292" spans="1:23" ht="12" customHeight="1">
      <c r="A292" s="48">
        <f t="shared" si="36"/>
        <v>287</v>
      </c>
      <c r="B292" s="27"/>
      <c r="C292" s="27"/>
      <c r="D292" s="12"/>
      <c r="E292" s="37" t="str">
        <f t="shared" si="37"/>
        <v/>
      </c>
      <c r="F292" s="37" t="str">
        <f t="shared" si="38"/>
        <v/>
      </c>
      <c r="G292" s="36"/>
      <c r="H292" s="28"/>
      <c r="I292" s="28"/>
      <c r="J292" s="36"/>
      <c r="K292" s="40"/>
      <c r="L292" s="40"/>
      <c r="M292" s="29" t="str">
        <f t="shared" si="35"/>
        <v/>
      </c>
      <c r="N292" s="30"/>
      <c r="O292" s="17" t="str">
        <f>IFERROR(VLOOKUP(M292,計算用!$A$8:$B$15,2,FALSE),"")</f>
        <v/>
      </c>
      <c r="P292" s="41"/>
      <c r="Q292" s="41"/>
      <c r="R292" s="41"/>
      <c r="S292" s="16" t="str">
        <f t="shared" si="39"/>
        <v/>
      </c>
      <c r="T292" s="31"/>
      <c r="U292" s="59"/>
      <c r="W292" s="3"/>
    </row>
    <row r="293" spans="1:23" ht="12" customHeight="1">
      <c r="A293" s="48">
        <f t="shared" si="36"/>
        <v>288</v>
      </c>
      <c r="B293" s="27"/>
      <c r="C293" s="27"/>
      <c r="D293" s="12"/>
      <c r="E293" s="37" t="str">
        <f t="shared" si="37"/>
        <v/>
      </c>
      <c r="F293" s="37" t="str">
        <f t="shared" si="38"/>
        <v/>
      </c>
      <c r="G293" s="36"/>
      <c r="H293" s="28"/>
      <c r="I293" s="28"/>
      <c r="J293" s="36"/>
      <c r="K293" s="40"/>
      <c r="L293" s="40"/>
      <c r="M293" s="29" t="str">
        <f t="shared" si="35"/>
        <v/>
      </c>
      <c r="N293" s="30"/>
      <c r="O293" s="17" t="str">
        <f>IFERROR(VLOOKUP(M293,計算用!$A$8:$B$15,2,FALSE),"")</f>
        <v/>
      </c>
      <c r="P293" s="41"/>
      <c r="Q293" s="41"/>
      <c r="R293" s="41"/>
      <c r="S293" s="16" t="str">
        <f t="shared" si="39"/>
        <v/>
      </c>
      <c r="T293" s="31"/>
      <c r="U293" s="59"/>
    </row>
    <row r="294" spans="1:23" ht="12" customHeight="1">
      <c r="A294" s="48">
        <f t="shared" si="36"/>
        <v>289</v>
      </c>
      <c r="B294" s="27"/>
      <c r="C294" s="27"/>
      <c r="D294" s="12"/>
      <c r="E294" s="37" t="str">
        <f t="shared" si="37"/>
        <v/>
      </c>
      <c r="F294" s="37" t="str">
        <f t="shared" si="38"/>
        <v/>
      </c>
      <c r="G294" s="36"/>
      <c r="H294" s="28"/>
      <c r="I294" s="28"/>
      <c r="J294" s="36"/>
      <c r="K294" s="40"/>
      <c r="L294" s="40"/>
      <c r="M294" s="29" t="str">
        <f t="shared" si="35"/>
        <v/>
      </c>
      <c r="N294" s="30"/>
      <c r="O294" s="17" t="str">
        <f>IFERROR(VLOOKUP(M294,計算用!$A$8:$B$15,2,FALSE),"")</f>
        <v/>
      </c>
      <c r="P294" s="41"/>
      <c r="Q294" s="41"/>
      <c r="R294" s="41"/>
      <c r="S294" s="16" t="str">
        <f t="shared" si="39"/>
        <v/>
      </c>
      <c r="T294" s="31"/>
      <c r="U294" s="59"/>
    </row>
    <row r="295" spans="1:23" ht="12" customHeight="1">
      <c r="A295" s="48">
        <f t="shared" si="36"/>
        <v>290</v>
      </c>
      <c r="B295" s="27"/>
      <c r="C295" s="27"/>
      <c r="D295" s="12"/>
      <c r="E295" s="37" t="str">
        <f t="shared" si="37"/>
        <v/>
      </c>
      <c r="F295" s="37" t="str">
        <f t="shared" si="38"/>
        <v/>
      </c>
      <c r="G295" s="36"/>
      <c r="H295" s="28"/>
      <c r="I295" s="28"/>
      <c r="J295" s="36"/>
      <c r="K295" s="40"/>
      <c r="L295" s="40"/>
      <c r="M295" s="29" t="str">
        <f t="shared" si="35"/>
        <v/>
      </c>
      <c r="N295" s="30"/>
      <c r="O295" s="17" t="str">
        <f>IFERROR(VLOOKUP(M295,計算用!$A$8:$B$15,2,FALSE),"")</f>
        <v/>
      </c>
      <c r="P295" s="41"/>
      <c r="Q295" s="41"/>
      <c r="R295" s="41"/>
      <c r="S295" s="16" t="str">
        <f t="shared" si="39"/>
        <v/>
      </c>
      <c r="T295" s="31"/>
      <c r="U295" s="59"/>
      <c r="W295" s="3"/>
    </row>
    <row r="296" spans="1:23" ht="12" customHeight="1">
      <c r="A296" s="48">
        <f t="shared" si="36"/>
        <v>291</v>
      </c>
      <c r="B296" s="27"/>
      <c r="C296" s="27"/>
      <c r="D296" s="12"/>
      <c r="E296" s="37" t="str">
        <f t="shared" si="37"/>
        <v/>
      </c>
      <c r="F296" s="37" t="str">
        <f t="shared" si="38"/>
        <v/>
      </c>
      <c r="G296" s="36"/>
      <c r="H296" s="28"/>
      <c r="I296" s="28"/>
      <c r="J296" s="36"/>
      <c r="K296" s="40"/>
      <c r="L296" s="40"/>
      <c r="M296" s="29" t="str">
        <f t="shared" si="35"/>
        <v/>
      </c>
      <c r="N296" s="30"/>
      <c r="O296" s="17" t="str">
        <f>IFERROR(VLOOKUP(M296,計算用!$A$8:$B$15,2,FALSE),"")</f>
        <v/>
      </c>
      <c r="P296" s="41"/>
      <c r="Q296" s="41"/>
      <c r="R296" s="41"/>
      <c r="S296" s="16" t="str">
        <f t="shared" si="39"/>
        <v/>
      </c>
      <c r="T296" s="31"/>
      <c r="U296" s="59"/>
    </row>
    <row r="297" spans="1:23" ht="12" customHeight="1">
      <c r="A297" s="48">
        <f t="shared" si="36"/>
        <v>292</v>
      </c>
      <c r="B297" s="27"/>
      <c r="C297" s="27"/>
      <c r="D297" s="12"/>
      <c r="E297" s="37" t="str">
        <f t="shared" si="37"/>
        <v/>
      </c>
      <c r="F297" s="37" t="str">
        <f t="shared" si="38"/>
        <v/>
      </c>
      <c r="G297" s="36"/>
      <c r="H297" s="28"/>
      <c r="I297" s="28"/>
      <c r="J297" s="36"/>
      <c r="K297" s="40"/>
      <c r="L297" s="40"/>
      <c r="M297" s="29" t="str">
        <f t="shared" si="35"/>
        <v/>
      </c>
      <c r="N297" s="30"/>
      <c r="O297" s="17" t="str">
        <f>IFERROR(VLOOKUP(M297,計算用!$A$8:$B$15,2,FALSE),"")</f>
        <v/>
      </c>
      <c r="P297" s="41"/>
      <c r="Q297" s="41"/>
      <c r="R297" s="41"/>
      <c r="S297" s="16" t="str">
        <f t="shared" si="39"/>
        <v/>
      </c>
      <c r="T297" s="31"/>
      <c r="U297" s="59"/>
    </row>
    <row r="298" spans="1:23" ht="12" customHeight="1">
      <c r="A298" s="48">
        <f t="shared" si="36"/>
        <v>293</v>
      </c>
      <c r="B298" s="27"/>
      <c r="C298" s="27"/>
      <c r="D298" s="12"/>
      <c r="E298" s="37" t="str">
        <f t="shared" si="37"/>
        <v/>
      </c>
      <c r="F298" s="37" t="str">
        <f t="shared" si="38"/>
        <v/>
      </c>
      <c r="G298" s="36"/>
      <c r="H298" s="28"/>
      <c r="I298" s="28"/>
      <c r="J298" s="36"/>
      <c r="K298" s="40"/>
      <c r="L298" s="40"/>
      <c r="M298" s="29" t="str">
        <f t="shared" si="35"/>
        <v/>
      </c>
      <c r="N298" s="30"/>
      <c r="O298" s="17" t="str">
        <f>IFERROR(VLOOKUP(M298,計算用!$A$8:$B$15,2,FALSE),"")</f>
        <v/>
      </c>
      <c r="P298" s="41"/>
      <c r="Q298" s="41"/>
      <c r="R298" s="41"/>
      <c r="S298" s="16" t="str">
        <f t="shared" si="39"/>
        <v/>
      </c>
      <c r="T298" s="31"/>
      <c r="U298" s="59"/>
    </row>
    <row r="299" spans="1:23" ht="12" customHeight="1">
      <c r="A299" s="48">
        <f t="shared" si="36"/>
        <v>294</v>
      </c>
      <c r="B299" s="27"/>
      <c r="C299" s="27"/>
      <c r="D299" s="12"/>
      <c r="E299" s="37" t="str">
        <f t="shared" si="37"/>
        <v/>
      </c>
      <c r="F299" s="37" t="str">
        <f t="shared" si="38"/>
        <v/>
      </c>
      <c r="G299" s="36"/>
      <c r="H299" s="28"/>
      <c r="I299" s="28"/>
      <c r="J299" s="36"/>
      <c r="K299" s="40"/>
      <c r="L299" s="40"/>
      <c r="M299" s="29" t="str">
        <f t="shared" si="35"/>
        <v/>
      </c>
      <c r="N299" s="30"/>
      <c r="O299" s="17" t="str">
        <f>IFERROR(VLOOKUP(M299,計算用!$A$8:$B$15,2,FALSE),"")</f>
        <v/>
      </c>
      <c r="P299" s="41"/>
      <c r="Q299" s="41"/>
      <c r="R299" s="41"/>
      <c r="S299" s="16" t="str">
        <f t="shared" si="39"/>
        <v/>
      </c>
      <c r="T299" s="31"/>
      <c r="U299" s="59"/>
    </row>
    <row r="300" spans="1:23" ht="12" customHeight="1">
      <c r="A300" s="48">
        <f t="shared" si="36"/>
        <v>295</v>
      </c>
      <c r="B300" s="27"/>
      <c r="C300" s="27"/>
      <c r="D300" s="12"/>
      <c r="E300" s="37" t="str">
        <f t="shared" si="37"/>
        <v/>
      </c>
      <c r="F300" s="37" t="str">
        <f t="shared" si="38"/>
        <v/>
      </c>
      <c r="G300" s="36"/>
      <c r="H300" s="28"/>
      <c r="I300" s="28"/>
      <c r="J300" s="36"/>
      <c r="K300" s="40"/>
      <c r="L300" s="40"/>
      <c r="M300" s="29" t="str">
        <f t="shared" si="35"/>
        <v/>
      </c>
      <c r="N300" s="30"/>
      <c r="O300" s="17" t="str">
        <f>IFERROR(VLOOKUP(M300,計算用!$A$8:$B$15,2,FALSE),"")</f>
        <v/>
      </c>
      <c r="P300" s="41"/>
      <c r="Q300" s="41"/>
      <c r="R300" s="41"/>
      <c r="S300" s="16" t="str">
        <f t="shared" si="39"/>
        <v/>
      </c>
      <c r="T300" s="31"/>
      <c r="U300" s="59"/>
    </row>
    <row r="301" spans="1:23" ht="12" customHeight="1">
      <c r="A301" s="48">
        <f t="shared" si="36"/>
        <v>296</v>
      </c>
      <c r="B301" s="27"/>
      <c r="C301" s="27"/>
      <c r="D301" s="12"/>
      <c r="E301" s="37" t="str">
        <f t="shared" si="37"/>
        <v/>
      </c>
      <c r="F301" s="37" t="str">
        <f t="shared" si="38"/>
        <v/>
      </c>
      <c r="G301" s="36"/>
      <c r="H301" s="28"/>
      <c r="I301" s="28"/>
      <c r="J301" s="36"/>
      <c r="K301" s="40"/>
      <c r="L301" s="40"/>
      <c r="M301" s="29" t="str">
        <f t="shared" si="35"/>
        <v/>
      </c>
      <c r="N301" s="30"/>
      <c r="O301" s="17" t="str">
        <f>IFERROR(VLOOKUP(M301,計算用!$A$8:$B$15,2,FALSE),"")</f>
        <v/>
      </c>
      <c r="P301" s="41"/>
      <c r="Q301" s="41"/>
      <c r="R301" s="41"/>
      <c r="S301" s="16" t="str">
        <f t="shared" si="39"/>
        <v/>
      </c>
      <c r="T301" s="31"/>
      <c r="U301" s="59"/>
    </row>
    <row r="302" spans="1:23" ht="12" customHeight="1">
      <c r="A302" s="48">
        <f t="shared" si="36"/>
        <v>297</v>
      </c>
      <c r="B302" s="27"/>
      <c r="C302" s="27"/>
      <c r="D302" s="12"/>
      <c r="E302" s="37" t="str">
        <f t="shared" si="37"/>
        <v/>
      </c>
      <c r="F302" s="37" t="str">
        <f t="shared" si="38"/>
        <v/>
      </c>
      <c r="G302" s="36"/>
      <c r="H302" s="28"/>
      <c r="I302" s="28"/>
      <c r="J302" s="36"/>
      <c r="K302" s="40"/>
      <c r="L302" s="40"/>
      <c r="M302" s="29" t="str">
        <f t="shared" si="35"/>
        <v/>
      </c>
      <c r="N302" s="30"/>
      <c r="O302" s="17" t="str">
        <f>IFERROR(VLOOKUP(M302,計算用!$A$8:$B$15,2,FALSE),"")</f>
        <v/>
      </c>
      <c r="P302" s="41"/>
      <c r="Q302" s="41"/>
      <c r="R302" s="41"/>
      <c r="S302" s="16" t="str">
        <f t="shared" si="39"/>
        <v/>
      </c>
      <c r="T302" s="31"/>
      <c r="U302" s="59"/>
    </row>
    <row r="303" spans="1:23" ht="12" customHeight="1">
      <c r="A303" s="48">
        <f t="shared" si="36"/>
        <v>298</v>
      </c>
      <c r="B303" s="27"/>
      <c r="C303" s="27"/>
      <c r="D303" s="12"/>
      <c r="E303" s="37" t="str">
        <f t="shared" si="37"/>
        <v/>
      </c>
      <c r="F303" s="37" t="str">
        <f t="shared" si="38"/>
        <v/>
      </c>
      <c r="G303" s="36"/>
      <c r="H303" s="28"/>
      <c r="I303" s="28"/>
      <c r="J303" s="36"/>
      <c r="K303" s="40"/>
      <c r="L303" s="40"/>
      <c r="M303" s="29" t="str">
        <f t="shared" si="35"/>
        <v/>
      </c>
      <c r="N303" s="30"/>
      <c r="O303" s="17" t="str">
        <f>IFERROR(VLOOKUP(M303,計算用!$A$8:$B$15,2,FALSE),"")</f>
        <v/>
      </c>
      <c r="P303" s="41"/>
      <c r="Q303" s="41"/>
      <c r="R303" s="41"/>
      <c r="S303" s="16" t="str">
        <f t="shared" si="39"/>
        <v/>
      </c>
      <c r="T303" s="31"/>
      <c r="U303" s="59"/>
    </row>
    <row r="304" spans="1:23" ht="12" customHeight="1">
      <c r="A304" s="48">
        <f t="shared" si="36"/>
        <v>299</v>
      </c>
      <c r="B304" s="27"/>
      <c r="C304" s="27"/>
      <c r="D304" s="12"/>
      <c r="E304" s="37" t="str">
        <f t="shared" si="37"/>
        <v/>
      </c>
      <c r="F304" s="37" t="str">
        <f t="shared" si="38"/>
        <v/>
      </c>
      <c r="G304" s="36"/>
      <c r="H304" s="28"/>
      <c r="I304" s="28"/>
      <c r="J304" s="36"/>
      <c r="K304" s="40"/>
      <c r="L304" s="40"/>
      <c r="M304" s="29" t="str">
        <f t="shared" si="35"/>
        <v/>
      </c>
      <c r="N304" s="30"/>
      <c r="O304" s="17" t="str">
        <f>IFERROR(VLOOKUP(M304,計算用!$A$8:$B$15,2,FALSE),"")</f>
        <v/>
      </c>
      <c r="P304" s="41"/>
      <c r="Q304" s="41"/>
      <c r="R304" s="41"/>
      <c r="S304" s="16" t="str">
        <f t="shared" si="39"/>
        <v/>
      </c>
      <c r="T304" s="31"/>
      <c r="U304" s="59"/>
    </row>
    <row r="305" spans="1:23" ht="12" customHeight="1">
      <c r="A305" s="48">
        <f t="shared" si="36"/>
        <v>300</v>
      </c>
      <c r="B305" s="27"/>
      <c r="C305" s="27"/>
      <c r="D305" s="12"/>
      <c r="E305" s="37" t="str">
        <f t="shared" si="37"/>
        <v/>
      </c>
      <c r="F305" s="37" t="str">
        <f t="shared" si="38"/>
        <v/>
      </c>
      <c r="G305" s="36"/>
      <c r="H305" s="28"/>
      <c r="I305" s="28"/>
      <c r="J305" s="36"/>
      <c r="K305" s="40"/>
      <c r="L305" s="40"/>
      <c r="M305" s="29" t="str">
        <f t="shared" si="35"/>
        <v/>
      </c>
      <c r="N305" s="30"/>
      <c r="O305" s="17" t="str">
        <f>IFERROR(VLOOKUP(M305,計算用!$A$8:$B$15,2,FALSE),"")</f>
        <v/>
      </c>
      <c r="P305" s="41"/>
      <c r="Q305" s="41"/>
      <c r="R305" s="41"/>
      <c r="S305" s="16" t="str">
        <f t="shared" si="39"/>
        <v/>
      </c>
      <c r="T305" s="31"/>
      <c r="U305" s="59"/>
    </row>
    <row r="306" spans="1:23" ht="12" customHeight="1">
      <c r="A306" s="48">
        <f t="shared" si="36"/>
        <v>301</v>
      </c>
      <c r="B306" s="27"/>
      <c r="C306" s="27"/>
      <c r="D306" s="12"/>
      <c r="E306" s="37" t="str">
        <f t="shared" si="37"/>
        <v/>
      </c>
      <c r="F306" s="37" t="str">
        <f t="shared" si="38"/>
        <v/>
      </c>
      <c r="G306" s="36"/>
      <c r="H306" s="28"/>
      <c r="I306" s="28"/>
      <c r="J306" s="36"/>
      <c r="K306" s="40"/>
      <c r="L306" s="40"/>
      <c r="M306" s="29" t="str">
        <f t="shared" si="35"/>
        <v/>
      </c>
      <c r="N306" s="30"/>
      <c r="O306" s="17" t="str">
        <f>IFERROR(VLOOKUP(M306,計算用!$A$8:$B$15,2,FALSE),"")</f>
        <v/>
      </c>
      <c r="P306" s="41"/>
      <c r="Q306" s="41"/>
      <c r="R306" s="41"/>
      <c r="S306" s="16" t="str">
        <f t="shared" si="39"/>
        <v/>
      </c>
      <c r="T306" s="31"/>
      <c r="U306" s="59"/>
    </row>
    <row r="307" spans="1:23" ht="12" customHeight="1">
      <c r="A307" s="48">
        <f t="shared" si="36"/>
        <v>302</v>
      </c>
      <c r="B307" s="27"/>
      <c r="C307" s="27"/>
      <c r="D307" s="12"/>
      <c r="E307" s="37" t="str">
        <f t="shared" si="37"/>
        <v/>
      </c>
      <c r="F307" s="37" t="str">
        <f t="shared" si="38"/>
        <v/>
      </c>
      <c r="G307" s="36"/>
      <c r="H307" s="28"/>
      <c r="I307" s="28"/>
      <c r="J307" s="36"/>
      <c r="K307" s="40"/>
      <c r="L307" s="40"/>
      <c r="M307" s="29" t="str">
        <f t="shared" si="35"/>
        <v/>
      </c>
      <c r="N307" s="30"/>
      <c r="O307" s="17" t="str">
        <f>IFERROR(VLOOKUP(M307,計算用!$A$8:$B$15,2,FALSE),"")</f>
        <v/>
      </c>
      <c r="P307" s="41"/>
      <c r="Q307" s="41"/>
      <c r="R307" s="41"/>
      <c r="S307" s="16" t="str">
        <f t="shared" si="39"/>
        <v/>
      </c>
      <c r="T307" s="31"/>
      <c r="U307" s="59"/>
    </row>
    <row r="308" spans="1:23" ht="12" customHeight="1">
      <c r="A308" s="48">
        <f t="shared" si="36"/>
        <v>303</v>
      </c>
      <c r="B308" s="27"/>
      <c r="C308" s="27"/>
      <c r="D308" s="12"/>
      <c r="E308" s="37" t="str">
        <f t="shared" si="37"/>
        <v/>
      </c>
      <c r="F308" s="37" t="str">
        <f t="shared" si="38"/>
        <v/>
      </c>
      <c r="G308" s="36"/>
      <c r="H308" s="28"/>
      <c r="I308" s="28"/>
      <c r="J308" s="36"/>
      <c r="K308" s="40"/>
      <c r="L308" s="40"/>
      <c r="M308" s="29" t="str">
        <f t="shared" si="35"/>
        <v/>
      </c>
      <c r="N308" s="30"/>
      <c r="O308" s="17" t="str">
        <f>IFERROR(VLOOKUP(M308,計算用!$A$8:$B$15,2,FALSE),"")</f>
        <v/>
      </c>
      <c r="P308" s="41"/>
      <c r="Q308" s="41"/>
      <c r="R308" s="41"/>
      <c r="S308" s="16" t="str">
        <f t="shared" si="39"/>
        <v/>
      </c>
      <c r="T308" s="31"/>
      <c r="U308" s="59"/>
    </row>
    <row r="309" spans="1:23" ht="12" customHeight="1">
      <c r="A309" s="48">
        <f t="shared" si="36"/>
        <v>304</v>
      </c>
      <c r="B309" s="27"/>
      <c r="C309" s="27"/>
      <c r="D309" s="12"/>
      <c r="E309" s="37" t="str">
        <f t="shared" si="37"/>
        <v/>
      </c>
      <c r="F309" s="37" t="str">
        <f t="shared" si="38"/>
        <v/>
      </c>
      <c r="G309" s="36"/>
      <c r="H309" s="28"/>
      <c r="I309" s="28"/>
      <c r="J309" s="36"/>
      <c r="K309" s="40"/>
      <c r="L309" s="40"/>
      <c r="M309" s="29" t="str">
        <f t="shared" si="35"/>
        <v/>
      </c>
      <c r="N309" s="30"/>
      <c r="O309" s="17" t="str">
        <f>IFERROR(VLOOKUP(M309,計算用!$A$8:$B$15,2,FALSE),"")</f>
        <v/>
      </c>
      <c r="P309" s="41"/>
      <c r="Q309" s="41"/>
      <c r="R309" s="41"/>
      <c r="S309" s="16" t="str">
        <f t="shared" si="39"/>
        <v/>
      </c>
      <c r="T309" s="31"/>
      <c r="U309" s="59"/>
    </row>
    <row r="310" spans="1:23" ht="12" customHeight="1">
      <c r="A310" s="48">
        <f t="shared" si="36"/>
        <v>305</v>
      </c>
      <c r="B310" s="27"/>
      <c r="C310" s="27"/>
      <c r="D310" s="12"/>
      <c r="E310" s="37" t="str">
        <f t="shared" si="37"/>
        <v/>
      </c>
      <c r="F310" s="37" t="str">
        <f t="shared" si="38"/>
        <v/>
      </c>
      <c r="G310" s="36"/>
      <c r="H310" s="28"/>
      <c r="I310" s="28"/>
      <c r="J310" s="36"/>
      <c r="K310" s="40"/>
      <c r="L310" s="40"/>
      <c r="M310" s="29" t="str">
        <f t="shared" si="35"/>
        <v/>
      </c>
      <c r="N310" s="30"/>
      <c r="O310" s="17" t="str">
        <f>IFERROR(VLOOKUP(M310,計算用!$A$8:$B$15,2,FALSE),"")</f>
        <v/>
      </c>
      <c r="P310" s="41"/>
      <c r="Q310" s="41"/>
      <c r="R310" s="41"/>
      <c r="S310" s="16" t="str">
        <f t="shared" si="39"/>
        <v/>
      </c>
      <c r="T310" s="31"/>
      <c r="U310" s="59"/>
    </row>
    <row r="311" spans="1:23" ht="12" customHeight="1">
      <c r="A311" s="48">
        <f t="shared" si="36"/>
        <v>306</v>
      </c>
      <c r="B311" s="27"/>
      <c r="C311" s="27"/>
      <c r="D311" s="12"/>
      <c r="E311" s="37" t="str">
        <f t="shared" si="37"/>
        <v/>
      </c>
      <c r="F311" s="37" t="str">
        <f t="shared" si="38"/>
        <v/>
      </c>
      <c r="G311" s="36"/>
      <c r="H311" s="28"/>
      <c r="I311" s="28"/>
      <c r="J311" s="36"/>
      <c r="K311" s="40"/>
      <c r="L311" s="40"/>
      <c r="M311" s="29" t="str">
        <f t="shared" si="35"/>
        <v/>
      </c>
      <c r="N311" s="30"/>
      <c r="O311" s="17" t="str">
        <f>IFERROR(VLOOKUP(M311,計算用!$A$8:$B$15,2,FALSE),"")</f>
        <v/>
      </c>
      <c r="P311" s="41"/>
      <c r="Q311" s="41"/>
      <c r="R311" s="41"/>
      <c r="S311" s="16" t="str">
        <f t="shared" si="39"/>
        <v/>
      </c>
      <c r="T311" s="31"/>
      <c r="U311" s="59"/>
    </row>
    <row r="312" spans="1:23" ht="12" customHeight="1">
      <c r="A312" s="48">
        <f t="shared" si="36"/>
        <v>307</v>
      </c>
      <c r="B312" s="27"/>
      <c r="C312" s="27"/>
      <c r="D312" s="12"/>
      <c r="E312" s="37" t="str">
        <f t="shared" si="37"/>
        <v/>
      </c>
      <c r="F312" s="37" t="str">
        <f t="shared" si="38"/>
        <v/>
      </c>
      <c r="G312" s="36"/>
      <c r="H312" s="28"/>
      <c r="I312" s="28"/>
      <c r="J312" s="36"/>
      <c r="K312" s="40"/>
      <c r="L312" s="40"/>
      <c r="M312" s="29" t="str">
        <f t="shared" si="35"/>
        <v/>
      </c>
      <c r="N312" s="30"/>
      <c r="O312" s="17" t="str">
        <f>IFERROR(VLOOKUP(M312,計算用!$A$8:$B$15,2,FALSE),"")</f>
        <v/>
      </c>
      <c r="P312" s="41"/>
      <c r="Q312" s="41"/>
      <c r="R312" s="41"/>
      <c r="S312" s="16" t="str">
        <f t="shared" si="39"/>
        <v/>
      </c>
      <c r="T312" s="31"/>
      <c r="U312" s="59"/>
      <c r="W312" s="3"/>
    </row>
    <row r="313" spans="1:23" ht="12" customHeight="1">
      <c r="A313" s="48">
        <f t="shared" si="36"/>
        <v>308</v>
      </c>
      <c r="B313" s="27"/>
      <c r="C313" s="27"/>
      <c r="D313" s="12"/>
      <c r="E313" s="37" t="str">
        <f t="shared" si="37"/>
        <v/>
      </c>
      <c r="F313" s="37" t="str">
        <f t="shared" si="38"/>
        <v/>
      </c>
      <c r="G313" s="36"/>
      <c r="H313" s="28"/>
      <c r="I313" s="28"/>
      <c r="J313" s="36"/>
      <c r="K313" s="40"/>
      <c r="L313" s="40"/>
      <c r="M313" s="29" t="str">
        <f t="shared" si="35"/>
        <v/>
      </c>
      <c r="N313" s="30"/>
      <c r="O313" s="17" t="str">
        <f>IFERROR(VLOOKUP(M313,計算用!$A$8:$B$15,2,FALSE),"")</f>
        <v/>
      </c>
      <c r="P313" s="41"/>
      <c r="Q313" s="41"/>
      <c r="R313" s="41"/>
      <c r="S313" s="16" t="str">
        <f t="shared" si="39"/>
        <v/>
      </c>
      <c r="T313" s="31"/>
      <c r="U313" s="59"/>
    </row>
    <row r="314" spans="1:23" ht="12" customHeight="1">
      <c r="A314" s="48">
        <f t="shared" si="36"/>
        <v>309</v>
      </c>
      <c r="B314" s="27"/>
      <c r="C314" s="27"/>
      <c r="D314" s="12"/>
      <c r="E314" s="37" t="str">
        <f t="shared" si="37"/>
        <v/>
      </c>
      <c r="F314" s="37" t="str">
        <f t="shared" si="38"/>
        <v/>
      </c>
      <c r="G314" s="36"/>
      <c r="H314" s="28"/>
      <c r="I314" s="28"/>
      <c r="J314" s="36"/>
      <c r="K314" s="40"/>
      <c r="L314" s="40"/>
      <c r="M314" s="29" t="str">
        <f t="shared" si="35"/>
        <v/>
      </c>
      <c r="N314" s="30"/>
      <c r="O314" s="17" t="str">
        <f>IFERROR(VLOOKUP(M314,計算用!$A$8:$B$15,2,FALSE),"")</f>
        <v/>
      </c>
      <c r="P314" s="41"/>
      <c r="Q314" s="41"/>
      <c r="R314" s="41"/>
      <c r="S314" s="16" t="str">
        <f t="shared" si="39"/>
        <v/>
      </c>
      <c r="T314" s="31"/>
      <c r="U314" s="59"/>
    </row>
    <row r="315" spans="1:23" ht="12" customHeight="1">
      <c r="A315" s="48">
        <f t="shared" si="36"/>
        <v>310</v>
      </c>
      <c r="B315" s="27"/>
      <c r="C315" s="27"/>
      <c r="D315" s="12"/>
      <c r="E315" s="37" t="str">
        <f t="shared" si="37"/>
        <v/>
      </c>
      <c r="F315" s="37" t="str">
        <f t="shared" si="38"/>
        <v/>
      </c>
      <c r="G315" s="36"/>
      <c r="H315" s="28"/>
      <c r="I315" s="28"/>
      <c r="J315" s="36"/>
      <c r="K315" s="40"/>
      <c r="L315" s="40"/>
      <c r="M315" s="29" t="str">
        <f t="shared" si="35"/>
        <v/>
      </c>
      <c r="N315" s="30"/>
      <c r="O315" s="17" t="str">
        <f>IFERROR(VLOOKUP(M315,計算用!$A$8:$B$15,2,FALSE),"")</f>
        <v/>
      </c>
      <c r="P315" s="41"/>
      <c r="Q315" s="41"/>
      <c r="R315" s="41"/>
      <c r="S315" s="16" t="str">
        <f t="shared" si="39"/>
        <v/>
      </c>
      <c r="T315" s="31"/>
      <c r="U315" s="59"/>
    </row>
    <row r="316" spans="1:23" ht="12" customHeight="1">
      <c r="A316" s="48">
        <f t="shared" si="36"/>
        <v>311</v>
      </c>
      <c r="B316" s="27"/>
      <c r="C316" s="27"/>
      <c r="D316" s="12"/>
      <c r="E316" s="37" t="str">
        <f t="shared" si="37"/>
        <v/>
      </c>
      <c r="F316" s="37" t="str">
        <f t="shared" si="38"/>
        <v/>
      </c>
      <c r="G316" s="36"/>
      <c r="H316" s="28"/>
      <c r="I316" s="28"/>
      <c r="J316" s="36"/>
      <c r="K316" s="40"/>
      <c r="L316" s="40"/>
      <c r="M316" s="29" t="str">
        <f t="shared" si="35"/>
        <v/>
      </c>
      <c r="N316" s="30"/>
      <c r="O316" s="17" t="str">
        <f>IFERROR(VLOOKUP(M316,計算用!$A$8:$B$15,2,FALSE),"")</f>
        <v/>
      </c>
      <c r="P316" s="41"/>
      <c r="Q316" s="41"/>
      <c r="R316" s="41"/>
      <c r="S316" s="16" t="str">
        <f t="shared" si="39"/>
        <v/>
      </c>
      <c r="T316" s="31"/>
      <c r="U316" s="59"/>
    </row>
    <row r="317" spans="1:23" ht="12" customHeight="1">
      <c r="A317" s="48">
        <f t="shared" si="36"/>
        <v>312</v>
      </c>
      <c r="B317" s="27"/>
      <c r="C317" s="27"/>
      <c r="D317" s="12"/>
      <c r="E317" s="37" t="str">
        <f t="shared" si="37"/>
        <v/>
      </c>
      <c r="F317" s="37" t="str">
        <f t="shared" si="38"/>
        <v/>
      </c>
      <c r="G317" s="36"/>
      <c r="H317" s="28"/>
      <c r="I317" s="28"/>
      <c r="J317" s="36"/>
      <c r="K317" s="40"/>
      <c r="L317" s="40"/>
      <c r="M317" s="29" t="str">
        <f t="shared" si="35"/>
        <v/>
      </c>
      <c r="N317" s="30"/>
      <c r="O317" s="17" t="str">
        <f>IFERROR(VLOOKUP(M317,計算用!$A$8:$B$15,2,FALSE),"")</f>
        <v/>
      </c>
      <c r="P317" s="41"/>
      <c r="Q317" s="41"/>
      <c r="R317" s="41"/>
      <c r="S317" s="16" t="str">
        <f t="shared" si="39"/>
        <v/>
      </c>
      <c r="T317" s="31"/>
      <c r="U317" s="59"/>
    </row>
    <row r="318" spans="1:23" ht="12" customHeight="1">
      <c r="A318" s="48">
        <f t="shared" si="36"/>
        <v>313</v>
      </c>
      <c r="B318" s="27"/>
      <c r="C318" s="27"/>
      <c r="D318" s="12"/>
      <c r="E318" s="37" t="str">
        <f t="shared" si="37"/>
        <v/>
      </c>
      <c r="F318" s="37" t="str">
        <f t="shared" si="38"/>
        <v/>
      </c>
      <c r="G318" s="36"/>
      <c r="H318" s="28"/>
      <c r="I318" s="28"/>
      <c r="J318" s="36"/>
      <c r="K318" s="40"/>
      <c r="L318" s="40"/>
      <c r="M318" s="29" t="str">
        <f t="shared" si="35"/>
        <v/>
      </c>
      <c r="N318" s="30"/>
      <c r="O318" s="17" t="str">
        <f>IFERROR(VLOOKUP(M318,計算用!$A$8:$B$15,2,FALSE),"")</f>
        <v/>
      </c>
      <c r="P318" s="41"/>
      <c r="Q318" s="41"/>
      <c r="R318" s="41"/>
      <c r="S318" s="16" t="str">
        <f t="shared" si="39"/>
        <v/>
      </c>
      <c r="T318" s="31"/>
      <c r="U318" s="59"/>
    </row>
    <row r="319" spans="1:23" ht="12" customHeight="1">
      <c r="A319" s="48">
        <f t="shared" si="36"/>
        <v>314</v>
      </c>
      <c r="B319" s="27"/>
      <c r="C319" s="27"/>
      <c r="D319" s="12"/>
      <c r="E319" s="37" t="str">
        <f t="shared" si="37"/>
        <v/>
      </c>
      <c r="F319" s="37" t="str">
        <f t="shared" si="38"/>
        <v/>
      </c>
      <c r="G319" s="36"/>
      <c r="H319" s="28"/>
      <c r="I319" s="28"/>
      <c r="J319" s="36"/>
      <c r="K319" s="40"/>
      <c r="L319" s="40"/>
      <c r="M319" s="29" t="str">
        <f t="shared" si="35"/>
        <v/>
      </c>
      <c r="N319" s="30"/>
      <c r="O319" s="17" t="str">
        <f>IFERROR(VLOOKUP(M319,計算用!$A$8:$B$15,2,FALSE),"")</f>
        <v/>
      </c>
      <c r="P319" s="41"/>
      <c r="Q319" s="41"/>
      <c r="R319" s="41"/>
      <c r="S319" s="16" t="str">
        <f t="shared" si="39"/>
        <v/>
      </c>
      <c r="T319" s="31"/>
      <c r="U319" s="59"/>
    </row>
    <row r="320" spans="1:23" ht="12" customHeight="1">
      <c r="A320" s="48">
        <f t="shared" si="36"/>
        <v>315</v>
      </c>
      <c r="B320" s="27"/>
      <c r="C320" s="27"/>
      <c r="D320" s="12"/>
      <c r="E320" s="37" t="str">
        <f t="shared" si="37"/>
        <v/>
      </c>
      <c r="F320" s="37" t="str">
        <f t="shared" si="38"/>
        <v/>
      </c>
      <c r="G320" s="36"/>
      <c r="H320" s="28"/>
      <c r="I320" s="28"/>
      <c r="J320" s="36"/>
      <c r="K320" s="40"/>
      <c r="L320" s="40"/>
      <c r="M320" s="29" t="str">
        <f t="shared" si="35"/>
        <v/>
      </c>
      <c r="N320" s="30"/>
      <c r="O320" s="17" t="str">
        <f>IFERROR(VLOOKUP(M320,計算用!$A$8:$B$15,2,FALSE),"")</f>
        <v/>
      </c>
      <c r="P320" s="41"/>
      <c r="Q320" s="41"/>
      <c r="R320" s="41"/>
      <c r="S320" s="16" t="str">
        <f t="shared" si="39"/>
        <v/>
      </c>
      <c r="T320" s="31"/>
      <c r="U320" s="59"/>
    </row>
    <row r="321" spans="1:21" ht="12" customHeight="1">
      <c r="A321" s="48">
        <f t="shared" si="36"/>
        <v>316</v>
      </c>
      <c r="B321" s="27"/>
      <c r="C321" s="27"/>
      <c r="D321" s="12"/>
      <c r="E321" s="37" t="str">
        <f t="shared" si="37"/>
        <v/>
      </c>
      <c r="F321" s="37" t="str">
        <f t="shared" si="38"/>
        <v/>
      </c>
      <c r="G321" s="36"/>
      <c r="H321" s="28"/>
      <c r="I321" s="28"/>
      <c r="J321" s="36"/>
      <c r="K321" s="40"/>
      <c r="L321" s="40"/>
      <c r="M321" s="29" t="str">
        <f t="shared" si="35"/>
        <v/>
      </c>
      <c r="N321" s="30"/>
      <c r="O321" s="17" t="str">
        <f>IFERROR(VLOOKUP(M321,計算用!$A$8:$B$15,2,FALSE),"")</f>
        <v/>
      </c>
      <c r="P321" s="41"/>
      <c r="Q321" s="41"/>
      <c r="R321" s="41"/>
      <c r="S321" s="16" t="str">
        <f t="shared" si="39"/>
        <v/>
      </c>
      <c r="T321" s="31"/>
      <c r="U321" s="59"/>
    </row>
    <row r="322" spans="1:21" ht="12" customHeight="1">
      <c r="A322" s="48">
        <f t="shared" si="36"/>
        <v>317</v>
      </c>
      <c r="B322" s="27"/>
      <c r="C322" s="27"/>
      <c r="D322" s="12"/>
      <c r="E322" s="37" t="str">
        <f t="shared" si="37"/>
        <v/>
      </c>
      <c r="F322" s="37" t="str">
        <f t="shared" si="38"/>
        <v/>
      </c>
      <c r="G322" s="36"/>
      <c r="H322" s="28"/>
      <c r="I322" s="28"/>
      <c r="J322" s="36"/>
      <c r="K322" s="40"/>
      <c r="L322" s="40"/>
      <c r="M322" s="29" t="str">
        <f t="shared" si="35"/>
        <v/>
      </c>
      <c r="N322" s="30"/>
      <c r="O322" s="17" t="str">
        <f>IFERROR(VLOOKUP(M322,計算用!$A$8:$B$15,2,FALSE),"")</f>
        <v/>
      </c>
      <c r="P322" s="41"/>
      <c r="Q322" s="41"/>
      <c r="R322" s="41"/>
      <c r="S322" s="16" t="str">
        <f t="shared" si="39"/>
        <v/>
      </c>
      <c r="T322" s="31"/>
      <c r="U322" s="59"/>
    </row>
    <row r="323" spans="1:21" ht="12" customHeight="1">
      <c r="A323" s="48">
        <f t="shared" si="36"/>
        <v>318</v>
      </c>
      <c r="B323" s="27"/>
      <c r="C323" s="27"/>
      <c r="D323" s="12"/>
      <c r="E323" s="37" t="str">
        <f t="shared" si="37"/>
        <v/>
      </c>
      <c r="F323" s="37" t="str">
        <f t="shared" si="38"/>
        <v/>
      </c>
      <c r="G323" s="36"/>
      <c r="H323" s="28"/>
      <c r="I323" s="28"/>
      <c r="J323" s="36"/>
      <c r="K323" s="40"/>
      <c r="L323" s="40"/>
      <c r="M323" s="29" t="str">
        <f t="shared" si="35"/>
        <v/>
      </c>
      <c r="N323" s="30"/>
      <c r="O323" s="17" t="str">
        <f>IFERROR(VLOOKUP(M323,計算用!$A$8:$B$15,2,FALSE),"")</f>
        <v/>
      </c>
      <c r="P323" s="41"/>
      <c r="Q323" s="41"/>
      <c r="R323" s="41"/>
      <c r="S323" s="16" t="str">
        <f t="shared" si="39"/>
        <v/>
      </c>
      <c r="T323" s="31"/>
      <c r="U323" s="59"/>
    </row>
    <row r="324" spans="1:21" ht="12" customHeight="1">
      <c r="A324" s="48">
        <f t="shared" si="36"/>
        <v>319</v>
      </c>
      <c r="B324" s="27"/>
      <c r="C324" s="27"/>
      <c r="D324" s="12"/>
      <c r="E324" s="37" t="str">
        <f t="shared" si="37"/>
        <v/>
      </c>
      <c r="F324" s="37" t="str">
        <f t="shared" si="38"/>
        <v/>
      </c>
      <c r="G324" s="36"/>
      <c r="H324" s="28"/>
      <c r="I324" s="28"/>
      <c r="J324" s="36"/>
      <c r="K324" s="40"/>
      <c r="L324" s="40"/>
      <c r="M324" s="29" t="str">
        <f t="shared" si="35"/>
        <v/>
      </c>
      <c r="N324" s="30"/>
      <c r="O324" s="17" t="str">
        <f>IFERROR(VLOOKUP(M324,計算用!$A$8:$B$15,2,FALSE),"")</f>
        <v/>
      </c>
      <c r="P324" s="41"/>
      <c r="Q324" s="41"/>
      <c r="R324" s="41"/>
      <c r="S324" s="16" t="str">
        <f t="shared" si="39"/>
        <v/>
      </c>
      <c r="T324" s="31"/>
      <c r="U324" s="59"/>
    </row>
    <row r="325" spans="1:21" ht="12" customHeight="1">
      <c r="A325" s="48">
        <f t="shared" si="36"/>
        <v>320</v>
      </c>
      <c r="B325" s="27"/>
      <c r="C325" s="27"/>
      <c r="D325" s="12"/>
      <c r="E325" s="37" t="str">
        <f t="shared" si="37"/>
        <v/>
      </c>
      <c r="F325" s="37" t="str">
        <f t="shared" si="38"/>
        <v/>
      </c>
      <c r="G325" s="36"/>
      <c r="H325" s="28"/>
      <c r="I325" s="28"/>
      <c r="J325" s="36"/>
      <c r="K325" s="40"/>
      <c r="L325" s="40"/>
      <c r="M325" s="29" t="str">
        <f t="shared" si="35"/>
        <v/>
      </c>
      <c r="N325" s="30"/>
      <c r="O325" s="17" t="str">
        <f>IFERROR(VLOOKUP(M325,計算用!$A$8:$B$15,2,FALSE),"")</f>
        <v/>
      </c>
      <c r="P325" s="41"/>
      <c r="Q325" s="41"/>
      <c r="R325" s="41"/>
      <c r="S325" s="16" t="str">
        <f t="shared" si="39"/>
        <v/>
      </c>
      <c r="T325" s="31"/>
      <c r="U325" s="59"/>
    </row>
    <row r="326" spans="1:21" ht="12" customHeight="1">
      <c r="A326" s="48">
        <f t="shared" si="36"/>
        <v>321</v>
      </c>
      <c r="B326" s="27"/>
      <c r="C326" s="27"/>
      <c r="D326" s="12"/>
      <c r="E326" s="37" t="str">
        <f t="shared" si="37"/>
        <v/>
      </c>
      <c r="F326" s="37" t="str">
        <f t="shared" si="38"/>
        <v/>
      </c>
      <c r="G326" s="36"/>
      <c r="H326" s="28"/>
      <c r="I326" s="28"/>
      <c r="J326" s="36"/>
      <c r="K326" s="40"/>
      <c r="L326" s="40"/>
      <c r="M326" s="29" t="str">
        <f t="shared" si="35"/>
        <v/>
      </c>
      <c r="N326" s="30"/>
      <c r="O326" s="17" t="str">
        <f>IFERROR(VLOOKUP(M326,計算用!$A$8:$B$15,2,FALSE),"")</f>
        <v/>
      </c>
      <c r="P326" s="41"/>
      <c r="Q326" s="41"/>
      <c r="R326" s="41"/>
      <c r="S326" s="16" t="str">
        <f t="shared" si="39"/>
        <v/>
      </c>
      <c r="T326" s="31"/>
      <c r="U326" s="59"/>
    </row>
    <row r="327" spans="1:21" ht="12" customHeight="1">
      <c r="A327" s="48">
        <f t="shared" si="36"/>
        <v>322</v>
      </c>
      <c r="B327" s="27"/>
      <c r="C327" s="27"/>
      <c r="D327" s="12"/>
      <c r="E327" s="37" t="str">
        <f t="shared" si="37"/>
        <v/>
      </c>
      <c r="F327" s="37" t="str">
        <f t="shared" si="38"/>
        <v/>
      </c>
      <c r="G327" s="36"/>
      <c r="H327" s="28"/>
      <c r="I327" s="28"/>
      <c r="J327" s="36"/>
      <c r="K327" s="40"/>
      <c r="L327" s="40"/>
      <c r="M327" s="29" t="str">
        <f t="shared" si="35"/>
        <v/>
      </c>
      <c r="N327" s="30"/>
      <c r="O327" s="17" t="str">
        <f>IFERROR(VLOOKUP(M327,計算用!$A$8:$B$15,2,FALSE),"")</f>
        <v/>
      </c>
      <c r="P327" s="41"/>
      <c r="Q327" s="41"/>
      <c r="R327" s="41"/>
      <c r="S327" s="16" t="str">
        <f t="shared" si="39"/>
        <v/>
      </c>
      <c r="T327" s="31"/>
      <c r="U327" s="59"/>
    </row>
    <row r="328" spans="1:21" ht="12" customHeight="1">
      <c r="A328" s="48">
        <f t="shared" si="36"/>
        <v>323</v>
      </c>
      <c r="B328" s="27"/>
      <c r="C328" s="27"/>
      <c r="D328" s="12"/>
      <c r="E328" s="37" t="str">
        <f t="shared" si="37"/>
        <v/>
      </c>
      <c r="F328" s="37" t="str">
        <f t="shared" si="38"/>
        <v/>
      </c>
      <c r="G328" s="36"/>
      <c r="H328" s="28"/>
      <c r="I328" s="28"/>
      <c r="J328" s="36"/>
      <c r="K328" s="40"/>
      <c r="L328" s="40"/>
      <c r="M328" s="29" t="str">
        <f t="shared" si="35"/>
        <v/>
      </c>
      <c r="N328" s="30"/>
      <c r="O328" s="17" t="str">
        <f>IFERROR(VLOOKUP(M328,計算用!$A$8:$B$15,2,FALSE),"")</f>
        <v/>
      </c>
      <c r="P328" s="41"/>
      <c r="Q328" s="41"/>
      <c r="R328" s="41"/>
      <c r="S328" s="16" t="str">
        <f t="shared" si="39"/>
        <v/>
      </c>
      <c r="T328" s="31"/>
      <c r="U328" s="59"/>
    </row>
    <row r="329" spans="1:21" ht="12" customHeight="1">
      <c r="A329" s="48">
        <f t="shared" si="36"/>
        <v>324</v>
      </c>
      <c r="B329" s="27"/>
      <c r="C329" s="27"/>
      <c r="D329" s="12"/>
      <c r="E329" s="37" t="str">
        <f t="shared" si="37"/>
        <v/>
      </c>
      <c r="F329" s="37" t="str">
        <f t="shared" si="38"/>
        <v/>
      </c>
      <c r="G329" s="36"/>
      <c r="H329" s="28"/>
      <c r="I329" s="28"/>
      <c r="J329" s="36"/>
      <c r="K329" s="40"/>
      <c r="L329" s="40"/>
      <c r="M329" s="29" t="str">
        <f t="shared" si="35"/>
        <v/>
      </c>
      <c r="N329" s="30"/>
      <c r="O329" s="17" t="str">
        <f>IFERROR(VLOOKUP(M329,計算用!$A$8:$B$15,2,FALSE),"")</f>
        <v/>
      </c>
      <c r="P329" s="41"/>
      <c r="Q329" s="41"/>
      <c r="R329" s="41"/>
      <c r="S329" s="16" t="str">
        <f t="shared" si="39"/>
        <v/>
      </c>
      <c r="T329" s="31"/>
      <c r="U329" s="59"/>
    </row>
    <row r="330" spans="1:21" ht="12" customHeight="1">
      <c r="A330" s="48">
        <f t="shared" si="36"/>
        <v>325</v>
      </c>
      <c r="B330" s="27"/>
      <c r="C330" s="27"/>
      <c r="D330" s="12"/>
      <c r="E330" s="37" t="str">
        <f t="shared" si="37"/>
        <v/>
      </c>
      <c r="F330" s="37" t="str">
        <f t="shared" si="38"/>
        <v/>
      </c>
      <c r="G330" s="36"/>
      <c r="H330" s="28"/>
      <c r="I330" s="28"/>
      <c r="J330" s="36"/>
      <c r="K330" s="40"/>
      <c r="L330" s="40"/>
      <c r="M330" s="29" t="str">
        <f t="shared" si="35"/>
        <v/>
      </c>
      <c r="N330" s="30"/>
      <c r="O330" s="17" t="str">
        <f>IFERROR(VLOOKUP(M330,計算用!$A$8:$B$15,2,FALSE),"")</f>
        <v/>
      </c>
      <c r="P330" s="41"/>
      <c r="Q330" s="41"/>
      <c r="R330" s="41"/>
      <c r="S330" s="16" t="str">
        <f t="shared" si="39"/>
        <v/>
      </c>
      <c r="T330" s="31"/>
      <c r="U330" s="59"/>
    </row>
    <row r="331" spans="1:21" ht="12" customHeight="1">
      <c r="A331" s="48">
        <f t="shared" si="36"/>
        <v>326</v>
      </c>
      <c r="B331" s="27"/>
      <c r="C331" s="27"/>
      <c r="D331" s="12"/>
      <c r="E331" s="37" t="str">
        <f t="shared" si="37"/>
        <v/>
      </c>
      <c r="F331" s="37" t="str">
        <f t="shared" si="38"/>
        <v/>
      </c>
      <c r="G331" s="36"/>
      <c r="H331" s="28"/>
      <c r="I331" s="28"/>
      <c r="J331" s="36"/>
      <c r="K331" s="40"/>
      <c r="L331" s="40"/>
      <c r="M331" s="29" t="str">
        <f t="shared" si="35"/>
        <v/>
      </c>
      <c r="N331" s="30"/>
      <c r="O331" s="17" t="str">
        <f>IFERROR(VLOOKUP(M331,計算用!$A$8:$B$15,2,FALSE),"")</f>
        <v/>
      </c>
      <c r="P331" s="41"/>
      <c r="Q331" s="41"/>
      <c r="R331" s="41"/>
      <c r="S331" s="16" t="str">
        <f t="shared" si="39"/>
        <v/>
      </c>
      <c r="T331" s="31"/>
      <c r="U331" s="59"/>
    </row>
    <row r="332" spans="1:21" ht="12" customHeight="1">
      <c r="A332" s="48">
        <f t="shared" si="36"/>
        <v>327</v>
      </c>
      <c r="B332" s="27"/>
      <c r="C332" s="27"/>
      <c r="D332" s="12"/>
      <c r="E332" s="37" t="str">
        <f t="shared" si="37"/>
        <v/>
      </c>
      <c r="F332" s="37" t="str">
        <f t="shared" si="38"/>
        <v/>
      </c>
      <c r="G332" s="36"/>
      <c r="H332" s="28"/>
      <c r="I332" s="28"/>
      <c r="J332" s="36"/>
      <c r="K332" s="40"/>
      <c r="L332" s="40"/>
      <c r="M332" s="29" t="str">
        <f t="shared" si="35"/>
        <v/>
      </c>
      <c r="N332" s="30"/>
      <c r="O332" s="17" t="str">
        <f>IFERROR(VLOOKUP(M332,計算用!$A$8:$B$15,2,FALSE),"")</f>
        <v/>
      </c>
      <c r="P332" s="41"/>
      <c r="Q332" s="41"/>
      <c r="R332" s="41"/>
      <c r="S332" s="16" t="str">
        <f t="shared" si="39"/>
        <v/>
      </c>
      <c r="T332" s="31"/>
      <c r="U332" s="59"/>
    </row>
    <row r="333" spans="1:21" ht="12" customHeight="1">
      <c r="A333" s="48">
        <f t="shared" si="36"/>
        <v>328</v>
      </c>
      <c r="B333" s="27"/>
      <c r="C333" s="27"/>
      <c r="D333" s="12"/>
      <c r="E333" s="37" t="str">
        <f t="shared" si="37"/>
        <v/>
      </c>
      <c r="F333" s="37" t="str">
        <f t="shared" si="38"/>
        <v/>
      </c>
      <c r="G333" s="36"/>
      <c r="H333" s="28"/>
      <c r="I333" s="28"/>
      <c r="J333" s="36"/>
      <c r="K333" s="40"/>
      <c r="L333" s="40"/>
      <c r="M333" s="29" t="str">
        <f t="shared" si="35"/>
        <v/>
      </c>
      <c r="N333" s="30"/>
      <c r="O333" s="17" t="str">
        <f>IFERROR(VLOOKUP(M333,計算用!$A$8:$B$15,2,FALSE),"")</f>
        <v/>
      </c>
      <c r="P333" s="41"/>
      <c r="Q333" s="41"/>
      <c r="R333" s="41"/>
      <c r="S333" s="16" t="str">
        <f t="shared" si="39"/>
        <v/>
      </c>
      <c r="T333" s="31"/>
      <c r="U333" s="59"/>
    </row>
    <row r="334" spans="1:21" ht="12" customHeight="1">
      <c r="A334" s="48">
        <f t="shared" si="36"/>
        <v>329</v>
      </c>
      <c r="B334" s="27"/>
      <c r="C334" s="27"/>
      <c r="D334" s="12"/>
      <c r="E334" s="37" t="str">
        <f t="shared" si="37"/>
        <v/>
      </c>
      <c r="F334" s="37" t="str">
        <f t="shared" si="38"/>
        <v/>
      </c>
      <c r="G334" s="36"/>
      <c r="H334" s="28"/>
      <c r="I334" s="28"/>
      <c r="J334" s="36"/>
      <c r="K334" s="40"/>
      <c r="L334" s="40"/>
      <c r="M334" s="29" t="str">
        <f t="shared" si="35"/>
        <v/>
      </c>
      <c r="N334" s="30"/>
      <c r="O334" s="17" t="str">
        <f>IFERROR(VLOOKUP(M334,計算用!$A$8:$B$15,2,FALSE),"")</f>
        <v/>
      </c>
      <c r="P334" s="41"/>
      <c r="Q334" s="41"/>
      <c r="R334" s="41"/>
      <c r="S334" s="16" t="str">
        <f t="shared" si="39"/>
        <v/>
      </c>
      <c r="T334" s="31"/>
      <c r="U334" s="59"/>
    </row>
    <row r="335" spans="1:21" ht="12" customHeight="1">
      <c r="A335" s="48">
        <f t="shared" si="36"/>
        <v>330</v>
      </c>
      <c r="B335" s="27"/>
      <c r="C335" s="27"/>
      <c r="D335" s="12"/>
      <c r="E335" s="37" t="str">
        <f t="shared" si="37"/>
        <v/>
      </c>
      <c r="F335" s="37" t="str">
        <f t="shared" si="38"/>
        <v/>
      </c>
      <c r="G335" s="36"/>
      <c r="H335" s="28"/>
      <c r="I335" s="28"/>
      <c r="J335" s="36"/>
      <c r="K335" s="40"/>
      <c r="L335" s="40"/>
      <c r="M335" s="29" t="str">
        <f t="shared" si="35"/>
        <v/>
      </c>
      <c r="N335" s="30"/>
      <c r="O335" s="17" t="str">
        <f>IFERROR(VLOOKUP(M335,計算用!$A$8:$B$15,2,FALSE),"")</f>
        <v/>
      </c>
      <c r="P335" s="41"/>
      <c r="Q335" s="41"/>
      <c r="R335" s="41"/>
      <c r="S335" s="16" t="str">
        <f t="shared" si="39"/>
        <v/>
      </c>
      <c r="T335" s="31"/>
      <c r="U335" s="59"/>
    </row>
    <row r="336" spans="1:21" ht="12" customHeight="1">
      <c r="A336" s="48">
        <f t="shared" si="36"/>
        <v>331</v>
      </c>
      <c r="B336" s="27"/>
      <c r="C336" s="27"/>
      <c r="D336" s="12"/>
      <c r="E336" s="37" t="str">
        <f t="shared" si="37"/>
        <v/>
      </c>
      <c r="F336" s="37" t="str">
        <f t="shared" si="38"/>
        <v/>
      </c>
      <c r="G336" s="36"/>
      <c r="H336" s="28"/>
      <c r="I336" s="28"/>
      <c r="J336" s="36"/>
      <c r="K336" s="40"/>
      <c r="L336" s="40"/>
      <c r="M336" s="29" t="str">
        <f t="shared" si="35"/>
        <v/>
      </c>
      <c r="N336" s="30"/>
      <c r="O336" s="17" t="str">
        <f>IFERROR(VLOOKUP(M336,計算用!$A$8:$B$15,2,FALSE),"")</f>
        <v/>
      </c>
      <c r="P336" s="41"/>
      <c r="Q336" s="41"/>
      <c r="R336" s="41"/>
      <c r="S336" s="16" t="str">
        <f t="shared" si="39"/>
        <v/>
      </c>
      <c r="T336" s="31"/>
      <c r="U336" s="59"/>
    </row>
    <row r="337" spans="1:21" ht="12" customHeight="1">
      <c r="A337" s="48">
        <f t="shared" si="36"/>
        <v>332</v>
      </c>
      <c r="B337" s="27"/>
      <c r="C337" s="27"/>
      <c r="D337" s="12"/>
      <c r="E337" s="37" t="str">
        <f t="shared" si="37"/>
        <v/>
      </c>
      <c r="F337" s="37" t="str">
        <f t="shared" si="38"/>
        <v/>
      </c>
      <c r="G337" s="36"/>
      <c r="H337" s="28"/>
      <c r="I337" s="28"/>
      <c r="J337" s="36"/>
      <c r="K337" s="40"/>
      <c r="L337" s="40"/>
      <c r="M337" s="29" t="str">
        <f t="shared" si="35"/>
        <v/>
      </c>
      <c r="N337" s="30"/>
      <c r="O337" s="17" t="str">
        <f>IFERROR(VLOOKUP(M337,計算用!$A$8:$B$15,2,FALSE),"")</f>
        <v/>
      </c>
      <c r="P337" s="41"/>
      <c r="Q337" s="41"/>
      <c r="R337" s="41"/>
      <c r="S337" s="16" t="str">
        <f t="shared" si="39"/>
        <v/>
      </c>
      <c r="T337" s="31"/>
      <c r="U337" s="59"/>
    </row>
    <row r="338" spans="1:21" ht="12" customHeight="1">
      <c r="A338" s="48">
        <f t="shared" si="36"/>
        <v>333</v>
      </c>
      <c r="B338" s="27"/>
      <c r="C338" s="27"/>
      <c r="D338" s="12"/>
      <c r="E338" s="37" t="str">
        <f t="shared" si="37"/>
        <v/>
      </c>
      <c r="F338" s="37" t="str">
        <f t="shared" si="38"/>
        <v/>
      </c>
      <c r="G338" s="36"/>
      <c r="H338" s="28"/>
      <c r="I338" s="28"/>
      <c r="J338" s="36"/>
      <c r="K338" s="40"/>
      <c r="L338" s="40"/>
      <c r="M338" s="29" t="str">
        <f t="shared" si="35"/>
        <v/>
      </c>
      <c r="N338" s="30"/>
      <c r="O338" s="17" t="str">
        <f>IFERROR(VLOOKUP(M338,計算用!$A$8:$B$15,2,FALSE),"")</f>
        <v/>
      </c>
      <c r="P338" s="41"/>
      <c r="Q338" s="41"/>
      <c r="R338" s="41"/>
      <c r="S338" s="16" t="str">
        <f t="shared" si="39"/>
        <v/>
      </c>
      <c r="T338" s="31"/>
      <c r="U338" s="59"/>
    </row>
    <row r="339" spans="1:21" ht="12" customHeight="1">
      <c r="A339" s="48">
        <f t="shared" si="36"/>
        <v>334</v>
      </c>
      <c r="B339" s="27"/>
      <c r="C339" s="27"/>
      <c r="D339" s="12"/>
      <c r="E339" s="37" t="str">
        <f t="shared" si="37"/>
        <v/>
      </c>
      <c r="F339" s="37" t="str">
        <f t="shared" si="38"/>
        <v/>
      </c>
      <c r="G339" s="36"/>
      <c r="H339" s="28"/>
      <c r="I339" s="28"/>
      <c r="J339" s="36"/>
      <c r="K339" s="40"/>
      <c r="L339" s="40"/>
      <c r="M339" s="29" t="str">
        <f t="shared" si="35"/>
        <v/>
      </c>
      <c r="N339" s="30"/>
      <c r="O339" s="17" t="str">
        <f>IFERROR(VLOOKUP(M339,計算用!$A$8:$B$15,2,FALSE),"")</f>
        <v/>
      </c>
      <c r="P339" s="41"/>
      <c r="Q339" s="41"/>
      <c r="R339" s="41"/>
      <c r="S339" s="16" t="str">
        <f t="shared" si="39"/>
        <v/>
      </c>
      <c r="T339" s="31"/>
      <c r="U339" s="59"/>
    </row>
    <row r="340" spans="1:21" ht="12" customHeight="1">
      <c r="A340" s="48">
        <f t="shared" si="36"/>
        <v>335</v>
      </c>
      <c r="B340" s="27"/>
      <c r="C340" s="27"/>
      <c r="D340" s="12"/>
      <c r="E340" s="37" t="str">
        <f t="shared" si="37"/>
        <v/>
      </c>
      <c r="F340" s="37" t="str">
        <f t="shared" si="38"/>
        <v/>
      </c>
      <c r="G340" s="36"/>
      <c r="H340" s="28"/>
      <c r="I340" s="28"/>
      <c r="J340" s="36"/>
      <c r="K340" s="40"/>
      <c r="L340" s="40"/>
      <c r="M340" s="29" t="str">
        <f t="shared" si="35"/>
        <v/>
      </c>
      <c r="N340" s="30"/>
      <c r="O340" s="17" t="str">
        <f>IFERROR(VLOOKUP(M340,計算用!$A$8:$B$15,2,FALSE),"")</f>
        <v/>
      </c>
      <c r="P340" s="41"/>
      <c r="Q340" s="41"/>
      <c r="R340" s="41"/>
      <c r="S340" s="16" t="str">
        <f t="shared" si="39"/>
        <v/>
      </c>
      <c r="T340" s="31"/>
      <c r="U340" s="59"/>
    </row>
    <row r="341" spans="1:21" ht="12" customHeight="1">
      <c r="A341" s="48">
        <f t="shared" si="36"/>
        <v>336</v>
      </c>
      <c r="B341" s="27"/>
      <c r="C341" s="27"/>
      <c r="D341" s="12"/>
      <c r="E341" s="37" t="str">
        <f t="shared" si="37"/>
        <v/>
      </c>
      <c r="F341" s="37" t="str">
        <f t="shared" si="38"/>
        <v/>
      </c>
      <c r="G341" s="36"/>
      <c r="H341" s="28"/>
      <c r="I341" s="28"/>
      <c r="J341" s="36"/>
      <c r="K341" s="40"/>
      <c r="L341" s="40"/>
      <c r="M341" s="29" t="str">
        <f t="shared" si="35"/>
        <v/>
      </c>
      <c r="N341" s="30"/>
      <c r="O341" s="17" t="str">
        <f>IFERROR(VLOOKUP(M341,計算用!$A$8:$B$15,2,FALSE),"")</f>
        <v/>
      </c>
      <c r="P341" s="41"/>
      <c r="Q341" s="41"/>
      <c r="R341" s="41"/>
      <c r="S341" s="16" t="str">
        <f t="shared" si="39"/>
        <v/>
      </c>
      <c r="T341" s="31"/>
      <c r="U341" s="59"/>
    </row>
    <row r="342" spans="1:21" ht="12" customHeight="1">
      <c r="A342" s="48">
        <f t="shared" si="36"/>
        <v>337</v>
      </c>
      <c r="B342" s="27"/>
      <c r="C342" s="27"/>
      <c r="D342" s="12"/>
      <c r="E342" s="37" t="str">
        <f t="shared" si="37"/>
        <v/>
      </c>
      <c r="F342" s="37" t="str">
        <f t="shared" si="38"/>
        <v/>
      </c>
      <c r="G342" s="36"/>
      <c r="H342" s="28"/>
      <c r="I342" s="28"/>
      <c r="J342" s="36"/>
      <c r="K342" s="40"/>
      <c r="L342" s="40"/>
      <c r="M342" s="29" t="str">
        <f t="shared" si="35"/>
        <v/>
      </c>
      <c r="N342" s="30"/>
      <c r="O342" s="17" t="str">
        <f>IFERROR(VLOOKUP(M342,計算用!$A$8:$B$15,2,FALSE),"")</f>
        <v/>
      </c>
      <c r="P342" s="41"/>
      <c r="Q342" s="41"/>
      <c r="R342" s="41"/>
      <c r="S342" s="16" t="str">
        <f t="shared" si="39"/>
        <v/>
      </c>
      <c r="T342" s="31"/>
      <c r="U342" s="59"/>
    </row>
    <row r="343" spans="1:21" ht="12" customHeight="1">
      <c r="A343" s="48">
        <f t="shared" si="36"/>
        <v>338</v>
      </c>
      <c r="B343" s="27"/>
      <c r="C343" s="27"/>
      <c r="D343" s="12"/>
      <c r="E343" s="37" t="str">
        <f t="shared" si="37"/>
        <v/>
      </c>
      <c r="F343" s="37" t="str">
        <f t="shared" si="38"/>
        <v/>
      </c>
      <c r="G343" s="36"/>
      <c r="H343" s="28"/>
      <c r="I343" s="28"/>
      <c r="J343" s="36"/>
      <c r="K343" s="40"/>
      <c r="L343" s="40"/>
      <c r="M343" s="29" t="str">
        <f t="shared" ref="M343:M406" si="40">K343&amp;L343</f>
        <v/>
      </c>
      <c r="N343" s="30"/>
      <c r="O343" s="17" t="str">
        <f>IFERROR(VLOOKUP(M343,計算用!$A$8:$B$15,2,FALSE),"")</f>
        <v/>
      </c>
      <c r="P343" s="41"/>
      <c r="Q343" s="41"/>
      <c r="R343" s="41"/>
      <c r="S343" s="16" t="str">
        <f t="shared" si="39"/>
        <v/>
      </c>
      <c r="T343" s="31"/>
      <c r="U343" s="59"/>
    </row>
    <row r="344" spans="1:21" ht="12" customHeight="1">
      <c r="A344" s="48">
        <f t="shared" si="36"/>
        <v>339</v>
      </c>
      <c r="B344" s="27"/>
      <c r="C344" s="27"/>
      <c r="D344" s="12"/>
      <c r="E344" s="37" t="str">
        <f t="shared" si="37"/>
        <v/>
      </c>
      <c r="F344" s="37" t="str">
        <f t="shared" si="38"/>
        <v/>
      </c>
      <c r="G344" s="36"/>
      <c r="H344" s="28"/>
      <c r="I344" s="28"/>
      <c r="J344" s="36"/>
      <c r="K344" s="40"/>
      <c r="L344" s="40"/>
      <c r="M344" s="29" t="str">
        <f t="shared" si="40"/>
        <v/>
      </c>
      <c r="N344" s="30"/>
      <c r="O344" s="17" t="str">
        <f>IFERROR(VLOOKUP(M344,計算用!$A$8:$B$15,2,FALSE),"")</f>
        <v/>
      </c>
      <c r="P344" s="41"/>
      <c r="Q344" s="41"/>
      <c r="R344" s="41"/>
      <c r="S344" s="16" t="str">
        <f t="shared" si="39"/>
        <v/>
      </c>
      <c r="T344" s="31"/>
      <c r="U344" s="59"/>
    </row>
    <row r="345" spans="1:21" ht="12" customHeight="1">
      <c r="A345" s="48">
        <f t="shared" si="36"/>
        <v>340</v>
      </c>
      <c r="B345" s="27"/>
      <c r="C345" s="27"/>
      <c r="D345" s="12"/>
      <c r="E345" s="37" t="str">
        <f t="shared" si="37"/>
        <v/>
      </c>
      <c r="F345" s="37" t="str">
        <f t="shared" si="38"/>
        <v/>
      </c>
      <c r="G345" s="36"/>
      <c r="H345" s="28"/>
      <c r="I345" s="28"/>
      <c r="J345" s="36"/>
      <c r="K345" s="40"/>
      <c r="L345" s="40"/>
      <c r="M345" s="29" t="str">
        <f t="shared" si="40"/>
        <v/>
      </c>
      <c r="N345" s="30"/>
      <c r="O345" s="17" t="str">
        <f>IFERROR(VLOOKUP(M345,計算用!$A$8:$B$15,2,FALSE),"")</f>
        <v/>
      </c>
      <c r="P345" s="41"/>
      <c r="Q345" s="41"/>
      <c r="R345" s="41"/>
      <c r="S345" s="16" t="str">
        <f t="shared" si="39"/>
        <v/>
      </c>
      <c r="T345" s="31"/>
      <c r="U345" s="59"/>
    </row>
    <row r="346" spans="1:21" ht="12" customHeight="1">
      <c r="A346" s="48">
        <f t="shared" si="36"/>
        <v>341</v>
      </c>
      <c r="B346" s="27"/>
      <c r="C346" s="27"/>
      <c r="D346" s="12"/>
      <c r="E346" s="37" t="str">
        <f t="shared" si="37"/>
        <v/>
      </c>
      <c r="F346" s="37" t="str">
        <f t="shared" si="38"/>
        <v/>
      </c>
      <c r="G346" s="36"/>
      <c r="H346" s="28"/>
      <c r="I346" s="28"/>
      <c r="J346" s="36"/>
      <c r="K346" s="40"/>
      <c r="L346" s="40"/>
      <c r="M346" s="29" t="str">
        <f t="shared" si="40"/>
        <v/>
      </c>
      <c r="N346" s="30"/>
      <c r="O346" s="17" t="str">
        <f>IFERROR(VLOOKUP(M346,計算用!$A$8:$B$15,2,FALSE),"")</f>
        <v/>
      </c>
      <c r="P346" s="41"/>
      <c r="Q346" s="41"/>
      <c r="R346" s="41"/>
      <c r="S346" s="16" t="str">
        <f t="shared" si="39"/>
        <v/>
      </c>
      <c r="T346" s="31"/>
      <c r="U346" s="59"/>
    </row>
    <row r="347" spans="1:21" ht="12" customHeight="1">
      <c r="A347" s="48">
        <f t="shared" si="36"/>
        <v>342</v>
      </c>
      <c r="B347" s="27"/>
      <c r="C347" s="27"/>
      <c r="D347" s="12"/>
      <c r="E347" s="37" t="str">
        <f t="shared" si="37"/>
        <v/>
      </c>
      <c r="F347" s="37" t="str">
        <f t="shared" si="38"/>
        <v/>
      </c>
      <c r="G347" s="36"/>
      <c r="H347" s="28"/>
      <c r="I347" s="28"/>
      <c r="J347" s="36"/>
      <c r="K347" s="40"/>
      <c r="L347" s="40"/>
      <c r="M347" s="29" t="str">
        <f t="shared" si="40"/>
        <v/>
      </c>
      <c r="N347" s="30"/>
      <c r="O347" s="17" t="str">
        <f>IFERROR(VLOOKUP(M347,計算用!$A$8:$B$15,2,FALSE),"")</f>
        <v/>
      </c>
      <c r="P347" s="41"/>
      <c r="Q347" s="41"/>
      <c r="R347" s="41"/>
      <c r="S347" s="16" t="str">
        <f t="shared" si="39"/>
        <v/>
      </c>
      <c r="T347" s="31"/>
      <c r="U347" s="59"/>
    </row>
    <row r="348" spans="1:21" ht="12" customHeight="1">
      <c r="A348" s="48">
        <f t="shared" si="36"/>
        <v>343</v>
      </c>
      <c r="B348" s="27"/>
      <c r="C348" s="27"/>
      <c r="D348" s="12"/>
      <c r="E348" s="37" t="str">
        <f t="shared" si="37"/>
        <v/>
      </c>
      <c r="F348" s="37" t="str">
        <f t="shared" si="38"/>
        <v/>
      </c>
      <c r="G348" s="36"/>
      <c r="H348" s="28"/>
      <c r="I348" s="28"/>
      <c r="J348" s="36"/>
      <c r="K348" s="40"/>
      <c r="L348" s="40"/>
      <c r="M348" s="29" t="str">
        <f t="shared" si="40"/>
        <v/>
      </c>
      <c r="N348" s="30"/>
      <c r="O348" s="17" t="str">
        <f>IFERROR(VLOOKUP(M348,計算用!$A$8:$B$15,2,FALSE),"")</f>
        <v/>
      </c>
      <c r="P348" s="41"/>
      <c r="Q348" s="41"/>
      <c r="R348" s="41"/>
      <c r="S348" s="16" t="str">
        <f t="shared" si="39"/>
        <v/>
      </c>
      <c r="T348" s="31"/>
      <c r="U348" s="59"/>
    </row>
    <row r="349" spans="1:21" ht="12" customHeight="1">
      <c r="A349" s="48">
        <f t="shared" si="36"/>
        <v>344</v>
      </c>
      <c r="B349" s="27"/>
      <c r="C349" s="27"/>
      <c r="D349" s="12"/>
      <c r="E349" s="37" t="str">
        <f t="shared" si="37"/>
        <v/>
      </c>
      <c r="F349" s="37" t="str">
        <f t="shared" si="38"/>
        <v/>
      </c>
      <c r="G349" s="36"/>
      <c r="H349" s="28"/>
      <c r="I349" s="28"/>
      <c r="J349" s="36"/>
      <c r="K349" s="40"/>
      <c r="L349" s="40"/>
      <c r="M349" s="29" t="str">
        <f t="shared" si="40"/>
        <v/>
      </c>
      <c r="N349" s="30"/>
      <c r="O349" s="17" t="str">
        <f>IFERROR(VLOOKUP(M349,計算用!$A$8:$B$15,2,FALSE),"")</f>
        <v/>
      </c>
      <c r="P349" s="41"/>
      <c r="Q349" s="41"/>
      <c r="R349" s="41"/>
      <c r="S349" s="16" t="str">
        <f t="shared" si="39"/>
        <v/>
      </c>
      <c r="T349" s="31"/>
      <c r="U349" s="59"/>
    </row>
    <row r="350" spans="1:21" ht="12" customHeight="1">
      <c r="A350" s="48">
        <f t="shared" si="36"/>
        <v>345</v>
      </c>
      <c r="B350" s="27"/>
      <c r="C350" s="27"/>
      <c r="D350" s="12"/>
      <c r="E350" s="37" t="str">
        <f t="shared" si="37"/>
        <v/>
      </c>
      <c r="F350" s="37" t="str">
        <f t="shared" si="38"/>
        <v/>
      </c>
      <c r="G350" s="36"/>
      <c r="H350" s="28"/>
      <c r="I350" s="28"/>
      <c r="J350" s="36"/>
      <c r="K350" s="40"/>
      <c r="L350" s="40"/>
      <c r="M350" s="29" t="str">
        <f t="shared" si="40"/>
        <v/>
      </c>
      <c r="N350" s="30"/>
      <c r="O350" s="17" t="str">
        <f>IFERROR(VLOOKUP(M350,計算用!$A$8:$B$15,2,FALSE),"")</f>
        <v/>
      </c>
      <c r="P350" s="41"/>
      <c r="Q350" s="41"/>
      <c r="R350" s="41"/>
      <c r="S350" s="16" t="str">
        <f t="shared" si="39"/>
        <v/>
      </c>
      <c r="T350" s="31"/>
      <c r="U350" s="59"/>
    </row>
    <row r="351" spans="1:21" ht="12" customHeight="1">
      <c r="A351" s="48">
        <f t="shared" ref="A351:A414" si="41">ROW()-5</f>
        <v>346</v>
      </c>
      <c r="B351" s="27"/>
      <c r="C351" s="27"/>
      <c r="D351" s="12"/>
      <c r="E351" s="37" t="str">
        <f t="shared" si="37"/>
        <v/>
      </c>
      <c r="F351" s="37" t="str">
        <f t="shared" si="38"/>
        <v/>
      </c>
      <c r="G351" s="36"/>
      <c r="H351" s="28"/>
      <c r="I351" s="28"/>
      <c r="J351" s="36"/>
      <c r="K351" s="40"/>
      <c r="L351" s="40"/>
      <c r="M351" s="29" t="str">
        <f t="shared" si="40"/>
        <v/>
      </c>
      <c r="N351" s="30"/>
      <c r="O351" s="17" t="str">
        <f>IFERROR(VLOOKUP(M351,計算用!$A$8:$B$15,2,FALSE),"")</f>
        <v/>
      </c>
      <c r="P351" s="41"/>
      <c r="Q351" s="41"/>
      <c r="R351" s="41"/>
      <c r="S351" s="16" t="str">
        <f t="shared" si="39"/>
        <v/>
      </c>
      <c r="T351" s="31"/>
      <c r="U351" s="59"/>
    </row>
    <row r="352" spans="1:21" ht="12" customHeight="1">
      <c r="A352" s="48">
        <f t="shared" si="41"/>
        <v>347</v>
      </c>
      <c r="B352" s="27"/>
      <c r="C352" s="27"/>
      <c r="D352" s="12"/>
      <c r="E352" s="37" t="str">
        <f t="shared" si="37"/>
        <v/>
      </c>
      <c r="F352" s="37" t="str">
        <f t="shared" si="38"/>
        <v/>
      </c>
      <c r="G352" s="36"/>
      <c r="H352" s="28"/>
      <c r="I352" s="28"/>
      <c r="J352" s="36"/>
      <c r="K352" s="40"/>
      <c r="L352" s="40"/>
      <c r="M352" s="29" t="str">
        <f t="shared" si="40"/>
        <v/>
      </c>
      <c r="N352" s="30"/>
      <c r="O352" s="17" t="str">
        <f>IFERROR(VLOOKUP(M352,計算用!$A$8:$B$15,2,FALSE),"")</f>
        <v/>
      </c>
      <c r="P352" s="41"/>
      <c r="Q352" s="41"/>
      <c r="R352" s="41"/>
      <c r="S352" s="16" t="str">
        <f t="shared" si="39"/>
        <v/>
      </c>
      <c r="T352" s="31"/>
      <c r="U352" s="59"/>
    </row>
    <row r="353" spans="1:21" ht="12" customHeight="1">
      <c r="A353" s="48">
        <f t="shared" si="41"/>
        <v>348</v>
      </c>
      <c r="B353" s="27"/>
      <c r="C353" s="27"/>
      <c r="D353" s="12"/>
      <c r="E353" s="37" t="str">
        <f t="shared" si="37"/>
        <v/>
      </c>
      <c r="F353" s="37" t="str">
        <f t="shared" si="38"/>
        <v/>
      </c>
      <c r="G353" s="36"/>
      <c r="H353" s="28"/>
      <c r="I353" s="28"/>
      <c r="J353" s="36"/>
      <c r="K353" s="40"/>
      <c r="L353" s="40"/>
      <c r="M353" s="29" t="str">
        <f t="shared" si="40"/>
        <v/>
      </c>
      <c r="N353" s="30"/>
      <c r="O353" s="17" t="str">
        <f>IFERROR(VLOOKUP(M353,計算用!$A$8:$B$15,2,FALSE),"")</f>
        <v/>
      </c>
      <c r="P353" s="41"/>
      <c r="Q353" s="41"/>
      <c r="R353" s="41"/>
      <c r="S353" s="16" t="str">
        <f t="shared" si="39"/>
        <v/>
      </c>
      <c r="T353" s="31"/>
      <c r="U353" s="59"/>
    </row>
    <row r="354" spans="1:21" ht="12" customHeight="1">
      <c r="A354" s="48">
        <f t="shared" si="41"/>
        <v>349</v>
      </c>
      <c r="B354" s="27"/>
      <c r="C354" s="27"/>
      <c r="D354" s="12"/>
      <c r="E354" s="37" t="str">
        <f t="shared" si="37"/>
        <v/>
      </c>
      <c r="F354" s="37" t="str">
        <f t="shared" si="38"/>
        <v/>
      </c>
      <c r="G354" s="36"/>
      <c r="H354" s="28"/>
      <c r="I354" s="28"/>
      <c r="J354" s="36"/>
      <c r="K354" s="40"/>
      <c r="L354" s="40"/>
      <c r="M354" s="29" t="str">
        <f t="shared" si="40"/>
        <v/>
      </c>
      <c r="N354" s="30"/>
      <c r="O354" s="17" t="str">
        <f>IFERROR(VLOOKUP(M354,計算用!$A$8:$B$15,2,FALSE),"")</f>
        <v/>
      </c>
      <c r="P354" s="41"/>
      <c r="Q354" s="41"/>
      <c r="R354" s="41"/>
      <c r="S354" s="16" t="str">
        <f t="shared" si="39"/>
        <v/>
      </c>
      <c r="T354" s="31"/>
      <c r="U354" s="59"/>
    </row>
    <row r="355" spans="1:21" ht="12" customHeight="1">
      <c r="A355" s="48">
        <f t="shared" si="41"/>
        <v>350</v>
      </c>
      <c r="B355" s="27"/>
      <c r="C355" s="27"/>
      <c r="D355" s="12"/>
      <c r="E355" s="37" t="str">
        <f t="shared" ref="E355:E418" si="42">B355&amp;C355&amp;D355</f>
        <v/>
      </c>
      <c r="F355" s="37" t="str">
        <f t="shared" ref="F355:F418" si="43">IF(E355="","",COUNTIF($E$6:$E$1385,E355))</f>
        <v/>
      </c>
      <c r="G355" s="36"/>
      <c r="H355" s="28"/>
      <c r="I355" s="28"/>
      <c r="J355" s="36"/>
      <c r="K355" s="40"/>
      <c r="L355" s="40"/>
      <c r="M355" s="29" t="str">
        <f t="shared" si="40"/>
        <v/>
      </c>
      <c r="N355" s="30"/>
      <c r="O355" s="17" t="str">
        <f>IFERROR(VLOOKUP(M355,計算用!$A$8:$B$15,2,FALSE),"")</f>
        <v/>
      </c>
      <c r="P355" s="41"/>
      <c r="Q355" s="41"/>
      <c r="R355" s="41"/>
      <c r="S355" s="16" t="str">
        <f t="shared" ref="S355:S418" si="44">IF(F355&gt;=2,"","可")</f>
        <v/>
      </c>
      <c r="T355" s="31"/>
      <c r="U355" s="59"/>
    </row>
    <row r="356" spans="1:21" ht="12" customHeight="1">
      <c r="A356" s="48">
        <f t="shared" si="41"/>
        <v>351</v>
      </c>
      <c r="B356" s="27"/>
      <c r="C356" s="27"/>
      <c r="D356" s="12"/>
      <c r="E356" s="37" t="str">
        <f t="shared" si="42"/>
        <v/>
      </c>
      <c r="F356" s="37" t="str">
        <f t="shared" si="43"/>
        <v/>
      </c>
      <c r="G356" s="36"/>
      <c r="H356" s="28"/>
      <c r="I356" s="28"/>
      <c r="J356" s="36"/>
      <c r="K356" s="40"/>
      <c r="L356" s="40"/>
      <c r="M356" s="29" t="str">
        <f t="shared" si="40"/>
        <v/>
      </c>
      <c r="N356" s="30"/>
      <c r="O356" s="17" t="str">
        <f>IFERROR(VLOOKUP(M356,計算用!$A$8:$B$15,2,FALSE),"")</f>
        <v/>
      </c>
      <c r="P356" s="41"/>
      <c r="Q356" s="41"/>
      <c r="R356" s="41"/>
      <c r="S356" s="16" t="str">
        <f t="shared" si="44"/>
        <v/>
      </c>
      <c r="T356" s="31"/>
      <c r="U356" s="59"/>
    </row>
    <row r="357" spans="1:21" ht="12" customHeight="1">
      <c r="A357" s="48">
        <f t="shared" si="41"/>
        <v>352</v>
      </c>
      <c r="B357" s="27"/>
      <c r="C357" s="27"/>
      <c r="D357" s="12"/>
      <c r="E357" s="37" t="str">
        <f t="shared" si="42"/>
        <v/>
      </c>
      <c r="F357" s="37" t="str">
        <f t="shared" si="43"/>
        <v/>
      </c>
      <c r="G357" s="36"/>
      <c r="H357" s="28"/>
      <c r="I357" s="28"/>
      <c r="J357" s="36"/>
      <c r="K357" s="40"/>
      <c r="L357" s="40"/>
      <c r="M357" s="29" t="str">
        <f t="shared" si="40"/>
        <v/>
      </c>
      <c r="N357" s="30"/>
      <c r="O357" s="17" t="str">
        <f>IFERROR(VLOOKUP(M357,計算用!$A$8:$B$15,2,FALSE),"")</f>
        <v/>
      </c>
      <c r="P357" s="41"/>
      <c r="Q357" s="41"/>
      <c r="R357" s="41"/>
      <c r="S357" s="16" t="str">
        <f t="shared" si="44"/>
        <v/>
      </c>
      <c r="T357" s="31"/>
      <c r="U357" s="59"/>
    </row>
    <row r="358" spans="1:21" ht="12" customHeight="1">
      <c r="A358" s="48">
        <f t="shared" si="41"/>
        <v>353</v>
      </c>
      <c r="B358" s="27"/>
      <c r="C358" s="27"/>
      <c r="D358" s="12"/>
      <c r="E358" s="37" t="str">
        <f t="shared" si="42"/>
        <v/>
      </c>
      <c r="F358" s="37" t="str">
        <f t="shared" si="43"/>
        <v/>
      </c>
      <c r="G358" s="36"/>
      <c r="H358" s="28"/>
      <c r="I358" s="28"/>
      <c r="J358" s="36"/>
      <c r="K358" s="40"/>
      <c r="L358" s="40"/>
      <c r="M358" s="29" t="str">
        <f t="shared" si="40"/>
        <v/>
      </c>
      <c r="N358" s="30"/>
      <c r="O358" s="17" t="str">
        <f>IFERROR(VLOOKUP(M358,計算用!$A$8:$B$15,2,FALSE),"")</f>
        <v/>
      </c>
      <c r="P358" s="41"/>
      <c r="Q358" s="41"/>
      <c r="R358" s="41"/>
      <c r="S358" s="16" t="str">
        <f t="shared" si="44"/>
        <v/>
      </c>
      <c r="T358" s="31"/>
      <c r="U358" s="59"/>
    </row>
    <row r="359" spans="1:21" ht="12" customHeight="1">
      <c r="A359" s="48">
        <f t="shared" si="41"/>
        <v>354</v>
      </c>
      <c r="B359" s="27"/>
      <c r="C359" s="27"/>
      <c r="D359" s="12"/>
      <c r="E359" s="37" t="str">
        <f t="shared" si="42"/>
        <v/>
      </c>
      <c r="F359" s="37" t="str">
        <f t="shared" si="43"/>
        <v/>
      </c>
      <c r="G359" s="36"/>
      <c r="H359" s="28"/>
      <c r="I359" s="28"/>
      <c r="J359" s="36"/>
      <c r="K359" s="40"/>
      <c r="L359" s="40"/>
      <c r="M359" s="29" t="str">
        <f t="shared" si="40"/>
        <v/>
      </c>
      <c r="N359" s="30"/>
      <c r="O359" s="17" t="str">
        <f>IFERROR(VLOOKUP(M359,計算用!$A$8:$B$15,2,FALSE),"")</f>
        <v/>
      </c>
      <c r="P359" s="41"/>
      <c r="Q359" s="41"/>
      <c r="R359" s="41"/>
      <c r="S359" s="16" t="str">
        <f t="shared" si="44"/>
        <v/>
      </c>
      <c r="T359" s="31"/>
      <c r="U359" s="59"/>
    </row>
    <row r="360" spans="1:21" ht="12" customHeight="1">
      <c r="A360" s="48">
        <f t="shared" si="41"/>
        <v>355</v>
      </c>
      <c r="B360" s="27"/>
      <c r="C360" s="27"/>
      <c r="D360" s="12"/>
      <c r="E360" s="37" t="str">
        <f t="shared" si="42"/>
        <v/>
      </c>
      <c r="F360" s="37" t="str">
        <f t="shared" si="43"/>
        <v/>
      </c>
      <c r="G360" s="36"/>
      <c r="H360" s="28"/>
      <c r="I360" s="28"/>
      <c r="J360" s="36"/>
      <c r="K360" s="40"/>
      <c r="L360" s="40"/>
      <c r="M360" s="29" t="str">
        <f t="shared" si="40"/>
        <v/>
      </c>
      <c r="N360" s="30"/>
      <c r="O360" s="17" t="str">
        <f>IFERROR(VLOOKUP(M360,計算用!$A$8:$B$15,2,FALSE),"")</f>
        <v/>
      </c>
      <c r="P360" s="41"/>
      <c r="Q360" s="41"/>
      <c r="R360" s="41"/>
      <c r="S360" s="16" t="str">
        <f t="shared" si="44"/>
        <v/>
      </c>
      <c r="T360" s="31"/>
      <c r="U360" s="59"/>
    </row>
    <row r="361" spans="1:21" ht="12" customHeight="1">
      <c r="A361" s="48">
        <f t="shared" si="41"/>
        <v>356</v>
      </c>
      <c r="B361" s="27"/>
      <c r="C361" s="27"/>
      <c r="D361" s="12"/>
      <c r="E361" s="37" t="str">
        <f t="shared" si="42"/>
        <v/>
      </c>
      <c r="F361" s="37" t="str">
        <f t="shared" si="43"/>
        <v/>
      </c>
      <c r="G361" s="36"/>
      <c r="H361" s="28"/>
      <c r="I361" s="28"/>
      <c r="J361" s="36"/>
      <c r="K361" s="40"/>
      <c r="L361" s="40"/>
      <c r="M361" s="29" t="str">
        <f t="shared" si="40"/>
        <v/>
      </c>
      <c r="N361" s="30"/>
      <c r="O361" s="17" t="str">
        <f>IFERROR(VLOOKUP(M361,計算用!$A$8:$B$15,2,FALSE),"")</f>
        <v/>
      </c>
      <c r="P361" s="41"/>
      <c r="Q361" s="41"/>
      <c r="R361" s="41"/>
      <c r="S361" s="16" t="str">
        <f t="shared" si="44"/>
        <v/>
      </c>
      <c r="T361" s="31"/>
      <c r="U361" s="59"/>
    </row>
    <row r="362" spans="1:21" ht="12" customHeight="1">
      <c r="A362" s="48">
        <f t="shared" si="41"/>
        <v>357</v>
      </c>
      <c r="B362" s="27"/>
      <c r="C362" s="27"/>
      <c r="D362" s="12"/>
      <c r="E362" s="37" t="str">
        <f t="shared" si="42"/>
        <v/>
      </c>
      <c r="F362" s="37" t="str">
        <f t="shared" si="43"/>
        <v/>
      </c>
      <c r="G362" s="36"/>
      <c r="H362" s="28"/>
      <c r="I362" s="28"/>
      <c r="J362" s="36"/>
      <c r="K362" s="40"/>
      <c r="L362" s="40"/>
      <c r="M362" s="29" t="str">
        <f t="shared" si="40"/>
        <v/>
      </c>
      <c r="N362" s="30"/>
      <c r="O362" s="17" t="str">
        <f>IFERROR(VLOOKUP(M362,計算用!$A$8:$B$15,2,FALSE),"")</f>
        <v/>
      </c>
      <c r="P362" s="41"/>
      <c r="Q362" s="41"/>
      <c r="R362" s="41"/>
      <c r="S362" s="16" t="str">
        <f t="shared" si="44"/>
        <v/>
      </c>
      <c r="T362" s="31"/>
      <c r="U362" s="59"/>
    </row>
    <row r="363" spans="1:21" ht="12" customHeight="1">
      <c r="A363" s="48">
        <f t="shared" si="41"/>
        <v>358</v>
      </c>
      <c r="B363" s="27"/>
      <c r="C363" s="27"/>
      <c r="D363" s="12"/>
      <c r="E363" s="37" t="str">
        <f t="shared" si="42"/>
        <v/>
      </c>
      <c r="F363" s="37" t="str">
        <f t="shared" si="43"/>
        <v/>
      </c>
      <c r="G363" s="36"/>
      <c r="H363" s="28"/>
      <c r="I363" s="28"/>
      <c r="J363" s="36"/>
      <c r="K363" s="40"/>
      <c r="L363" s="40"/>
      <c r="M363" s="29" t="str">
        <f t="shared" si="40"/>
        <v/>
      </c>
      <c r="N363" s="30"/>
      <c r="O363" s="17" t="str">
        <f>IFERROR(VLOOKUP(M363,計算用!$A$8:$B$15,2,FALSE),"")</f>
        <v/>
      </c>
      <c r="P363" s="41"/>
      <c r="Q363" s="41"/>
      <c r="R363" s="41"/>
      <c r="S363" s="16" t="str">
        <f t="shared" si="44"/>
        <v/>
      </c>
      <c r="T363" s="31"/>
      <c r="U363" s="59"/>
    </row>
    <row r="364" spans="1:21" ht="12" customHeight="1">
      <c r="A364" s="48">
        <f t="shared" si="41"/>
        <v>359</v>
      </c>
      <c r="B364" s="27"/>
      <c r="C364" s="27"/>
      <c r="D364" s="12"/>
      <c r="E364" s="37" t="str">
        <f t="shared" si="42"/>
        <v/>
      </c>
      <c r="F364" s="37" t="str">
        <f t="shared" si="43"/>
        <v/>
      </c>
      <c r="G364" s="36"/>
      <c r="H364" s="28"/>
      <c r="I364" s="28"/>
      <c r="J364" s="36"/>
      <c r="K364" s="40"/>
      <c r="L364" s="40"/>
      <c r="M364" s="29" t="str">
        <f t="shared" si="40"/>
        <v/>
      </c>
      <c r="N364" s="30"/>
      <c r="O364" s="17" t="str">
        <f>IFERROR(VLOOKUP(M364,計算用!$A$8:$B$15,2,FALSE),"")</f>
        <v/>
      </c>
      <c r="P364" s="41"/>
      <c r="Q364" s="41"/>
      <c r="R364" s="41"/>
      <c r="S364" s="16" t="str">
        <f t="shared" si="44"/>
        <v/>
      </c>
      <c r="T364" s="31"/>
      <c r="U364" s="59"/>
    </row>
    <row r="365" spans="1:21" ht="12" customHeight="1">
      <c r="A365" s="48">
        <f t="shared" si="41"/>
        <v>360</v>
      </c>
      <c r="B365" s="27"/>
      <c r="C365" s="27"/>
      <c r="D365" s="12"/>
      <c r="E365" s="37" t="str">
        <f t="shared" si="42"/>
        <v/>
      </c>
      <c r="F365" s="37" t="str">
        <f t="shared" si="43"/>
        <v/>
      </c>
      <c r="G365" s="36"/>
      <c r="H365" s="28"/>
      <c r="I365" s="28"/>
      <c r="J365" s="36"/>
      <c r="K365" s="40"/>
      <c r="L365" s="40"/>
      <c r="M365" s="29" t="str">
        <f t="shared" si="40"/>
        <v/>
      </c>
      <c r="N365" s="30"/>
      <c r="O365" s="17" t="str">
        <f>IFERROR(VLOOKUP(M365,計算用!$A$8:$B$15,2,FALSE),"")</f>
        <v/>
      </c>
      <c r="P365" s="41"/>
      <c r="Q365" s="41"/>
      <c r="R365" s="41"/>
      <c r="S365" s="16" t="str">
        <f t="shared" si="44"/>
        <v/>
      </c>
      <c r="T365" s="31"/>
      <c r="U365" s="59"/>
    </row>
    <row r="366" spans="1:21" ht="12" customHeight="1">
      <c r="A366" s="48">
        <f t="shared" si="41"/>
        <v>361</v>
      </c>
      <c r="B366" s="27"/>
      <c r="C366" s="27"/>
      <c r="D366" s="12"/>
      <c r="E366" s="37" t="str">
        <f t="shared" si="42"/>
        <v/>
      </c>
      <c r="F366" s="37" t="str">
        <f t="shared" si="43"/>
        <v/>
      </c>
      <c r="G366" s="36"/>
      <c r="H366" s="28"/>
      <c r="I366" s="28"/>
      <c r="J366" s="36"/>
      <c r="K366" s="40"/>
      <c r="L366" s="40"/>
      <c r="M366" s="29" t="str">
        <f t="shared" si="40"/>
        <v/>
      </c>
      <c r="N366" s="30"/>
      <c r="O366" s="17" t="str">
        <f>IFERROR(VLOOKUP(M366,計算用!$A$8:$B$15,2,FALSE),"")</f>
        <v/>
      </c>
      <c r="P366" s="41"/>
      <c r="Q366" s="41"/>
      <c r="R366" s="41"/>
      <c r="S366" s="16" t="str">
        <f t="shared" si="44"/>
        <v/>
      </c>
      <c r="T366" s="31"/>
      <c r="U366" s="59"/>
    </row>
    <row r="367" spans="1:21" ht="12" customHeight="1">
      <c r="A367" s="48">
        <f t="shared" si="41"/>
        <v>362</v>
      </c>
      <c r="B367" s="27"/>
      <c r="C367" s="27"/>
      <c r="D367" s="12"/>
      <c r="E367" s="37" t="str">
        <f t="shared" si="42"/>
        <v/>
      </c>
      <c r="F367" s="37" t="str">
        <f t="shared" si="43"/>
        <v/>
      </c>
      <c r="G367" s="36"/>
      <c r="H367" s="28"/>
      <c r="I367" s="28"/>
      <c r="J367" s="36"/>
      <c r="K367" s="40"/>
      <c r="L367" s="40"/>
      <c r="M367" s="29" t="str">
        <f t="shared" si="40"/>
        <v/>
      </c>
      <c r="N367" s="30"/>
      <c r="O367" s="17" t="str">
        <f>IFERROR(VLOOKUP(M367,計算用!$A$8:$B$15,2,FALSE),"")</f>
        <v/>
      </c>
      <c r="P367" s="41"/>
      <c r="Q367" s="41"/>
      <c r="R367" s="41"/>
      <c r="S367" s="16" t="str">
        <f t="shared" si="44"/>
        <v/>
      </c>
      <c r="T367" s="31"/>
      <c r="U367" s="59"/>
    </row>
    <row r="368" spans="1:21" ht="12" customHeight="1">
      <c r="A368" s="48">
        <f t="shared" si="41"/>
        <v>363</v>
      </c>
      <c r="B368" s="27"/>
      <c r="C368" s="27"/>
      <c r="D368" s="12"/>
      <c r="E368" s="37" t="str">
        <f t="shared" si="42"/>
        <v/>
      </c>
      <c r="F368" s="37" t="str">
        <f t="shared" si="43"/>
        <v/>
      </c>
      <c r="G368" s="36"/>
      <c r="H368" s="28"/>
      <c r="I368" s="28"/>
      <c r="J368" s="36"/>
      <c r="K368" s="40"/>
      <c r="L368" s="40"/>
      <c r="M368" s="29" t="str">
        <f t="shared" si="40"/>
        <v/>
      </c>
      <c r="N368" s="30"/>
      <c r="O368" s="17" t="str">
        <f>IFERROR(VLOOKUP(M368,計算用!$A$8:$B$15,2,FALSE),"")</f>
        <v/>
      </c>
      <c r="P368" s="41"/>
      <c r="Q368" s="41"/>
      <c r="R368" s="41"/>
      <c r="S368" s="16" t="str">
        <f t="shared" si="44"/>
        <v/>
      </c>
      <c r="T368" s="31"/>
      <c r="U368" s="59"/>
    </row>
    <row r="369" spans="1:21" ht="12" customHeight="1">
      <c r="A369" s="48">
        <f t="shared" si="41"/>
        <v>364</v>
      </c>
      <c r="B369" s="27"/>
      <c r="C369" s="27"/>
      <c r="D369" s="12"/>
      <c r="E369" s="37" t="str">
        <f t="shared" si="42"/>
        <v/>
      </c>
      <c r="F369" s="37" t="str">
        <f t="shared" si="43"/>
        <v/>
      </c>
      <c r="G369" s="36"/>
      <c r="H369" s="28"/>
      <c r="I369" s="28"/>
      <c r="J369" s="36"/>
      <c r="K369" s="40"/>
      <c r="L369" s="40"/>
      <c r="M369" s="29" t="str">
        <f t="shared" si="40"/>
        <v/>
      </c>
      <c r="N369" s="30"/>
      <c r="O369" s="17" t="str">
        <f>IFERROR(VLOOKUP(M369,計算用!$A$8:$B$15,2,FALSE),"")</f>
        <v/>
      </c>
      <c r="P369" s="41"/>
      <c r="Q369" s="41"/>
      <c r="R369" s="41"/>
      <c r="S369" s="16" t="str">
        <f t="shared" si="44"/>
        <v/>
      </c>
      <c r="T369" s="31"/>
      <c r="U369" s="59"/>
    </row>
    <row r="370" spans="1:21" ht="12" customHeight="1">
      <c r="A370" s="48">
        <f t="shared" si="41"/>
        <v>365</v>
      </c>
      <c r="B370" s="27"/>
      <c r="C370" s="27"/>
      <c r="D370" s="12"/>
      <c r="E370" s="37" t="str">
        <f t="shared" si="42"/>
        <v/>
      </c>
      <c r="F370" s="37" t="str">
        <f t="shared" si="43"/>
        <v/>
      </c>
      <c r="G370" s="36"/>
      <c r="H370" s="28"/>
      <c r="I370" s="28"/>
      <c r="J370" s="36"/>
      <c r="K370" s="40"/>
      <c r="L370" s="40"/>
      <c r="M370" s="29" t="str">
        <f t="shared" si="40"/>
        <v/>
      </c>
      <c r="N370" s="30"/>
      <c r="O370" s="17" t="str">
        <f>IFERROR(VLOOKUP(M370,計算用!$A$8:$B$15,2,FALSE),"")</f>
        <v/>
      </c>
      <c r="P370" s="41"/>
      <c r="Q370" s="41"/>
      <c r="R370" s="41"/>
      <c r="S370" s="16" t="str">
        <f t="shared" si="44"/>
        <v/>
      </c>
      <c r="T370" s="31"/>
      <c r="U370" s="59"/>
    </row>
    <row r="371" spans="1:21" ht="12" customHeight="1">
      <c r="A371" s="48">
        <f t="shared" si="41"/>
        <v>366</v>
      </c>
      <c r="B371" s="27"/>
      <c r="C371" s="27"/>
      <c r="D371" s="12"/>
      <c r="E371" s="37" t="str">
        <f t="shared" si="42"/>
        <v/>
      </c>
      <c r="F371" s="37" t="str">
        <f t="shared" si="43"/>
        <v/>
      </c>
      <c r="G371" s="36"/>
      <c r="H371" s="28"/>
      <c r="I371" s="28"/>
      <c r="J371" s="36"/>
      <c r="K371" s="40"/>
      <c r="L371" s="40"/>
      <c r="M371" s="29" t="str">
        <f t="shared" si="40"/>
        <v/>
      </c>
      <c r="N371" s="30"/>
      <c r="O371" s="17" t="str">
        <f>IFERROR(VLOOKUP(M371,計算用!$A$8:$B$15,2,FALSE),"")</f>
        <v/>
      </c>
      <c r="P371" s="41"/>
      <c r="Q371" s="41"/>
      <c r="R371" s="41"/>
      <c r="S371" s="16" t="str">
        <f t="shared" si="44"/>
        <v/>
      </c>
      <c r="T371" s="31"/>
      <c r="U371" s="59"/>
    </row>
    <row r="372" spans="1:21" ht="12" customHeight="1">
      <c r="A372" s="48">
        <f t="shared" si="41"/>
        <v>367</v>
      </c>
      <c r="B372" s="27"/>
      <c r="C372" s="27"/>
      <c r="D372" s="12"/>
      <c r="E372" s="37" t="str">
        <f t="shared" si="42"/>
        <v/>
      </c>
      <c r="F372" s="37" t="str">
        <f t="shared" si="43"/>
        <v/>
      </c>
      <c r="G372" s="36"/>
      <c r="H372" s="28"/>
      <c r="I372" s="28"/>
      <c r="J372" s="36"/>
      <c r="K372" s="40"/>
      <c r="L372" s="40"/>
      <c r="M372" s="29" t="str">
        <f t="shared" si="40"/>
        <v/>
      </c>
      <c r="N372" s="30"/>
      <c r="O372" s="17" t="str">
        <f>IFERROR(VLOOKUP(M372,計算用!$A$8:$B$15,2,FALSE),"")</f>
        <v/>
      </c>
      <c r="P372" s="41"/>
      <c r="Q372" s="41"/>
      <c r="R372" s="41"/>
      <c r="S372" s="16" t="str">
        <f t="shared" si="44"/>
        <v/>
      </c>
      <c r="T372" s="31"/>
      <c r="U372" s="59"/>
    </row>
    <row r="373" spans="1:21" ht="12" customHeight="1">
      <c r="A373" s="48">
        <f t="shared" si="41"/>
        <v>368</v>
      </c>
      <c r="B373" s="27"/>
      <c r="C373" s="27"/>
      <c r="D373" s="12"/>
      <c r="E373" s="37" t="str">
        <f t="shared" si="42"/>
        <v/>
      </c>
      <c r="F373" s="37" t="str">
        <f t="shared" si="43"/>
        <v/>
      </c>
      <c r="G373" s="36"/>
      <c r="H373" s="28"/>
      <c r="I373" s="28"/>
      <c r="J373" s="36"/>
      <c r="K373" s="40"/>
      <c r="L373" s="40"/>
      <c r="M373" s="29" t="str">
        <f t="shared" si="40"/>
        <v/>
      </c>
      <c r="N373" s="30"/>
      <c r="O373" s="17" t="str">
        <f>IFERROR(VLOOKUP(M373,計算用!$A$8:$B$15,2,FALSE),"")</f>
        <v/>
      </c>
      <c r="P373" s="41"/>
      <c r="Q373" s="41"/>
      <c r="R373" s="41"/>
      <c r="S373" s="16" t="str">
        <f t="shared" si="44"/>
        <v/>
      </c>
      <c r="T373" s="31"/>
      <c r="U373" s="59"/>
    </row>
    <row r="374" spans="1:21" ht="12" customHeight="1">
      <c r="A374" s="48">
        <f t="shared" si="41"/>
        <v>369</v>
      </c>
      <c r="B374" s="27"/>
      <c r="C374" s="27"/>
      <c r="D374" s="12"/>
      <c r="E374" s="37" t="str">
        <f t="shared" si="42"/>
        <v/>
      </c>
      <c r="F374" s="37" t="str">
        <f t="shared" si="43"/>
        <v/>
      </c>
      <c r="G374" s="36"/>
      <c r="H374" s="28"/>
      <c r="I374" s="28"/>
      <c r="J374" s="36"/>
      <c r="K374" s="40"/>
      <c r="L374" s="40"/>
      <c r="M374" s="29" t="str">
        <f t="shared" si="40"/>
        <v/>
      </c>
      <c r="N374" s="30"/>
      <c r="O374" s="17" t="str">
        <f>IFERROR(VLOOKUP(M374,計算用!$A$8:$B$15,2,FALSE),"")</f>
        <v/>
      </c>
      <c r="P374" s="41"/>
      <c r="Q374" s="41"/>
      <c r="R374" s="41"/>
      <c r="S374" s="16" t="str">
        <f t="shared" si="44"/>
        <v/>
      </c>
      <c r="T374" s="31"/>
      <c r="U374" s="59"/>
    </row>
    <row r="375" spans="1:21" ht="12" customHeight="1">
      <c r="A375" s="48">
        <f t="shared" si="41"/>
        <v>370</v>
      </c>
      <c r="B375" s="27"/>
      <c r="C375" s="27"/>
      <c r="D375" s="12"/>
      <c r="E375" s="37" t="str">
        <f t="shared" si="42"/>
        <v/>
      </c>
      <c r="F375" s="37" t="str">
        <f t="shared" si="43"/>
        <v/>
      </c>
      <c r="G375" s="36"/>
      <c r="H375" s="28"/>
      <c r="I375" s="28"/>
      <c r="J375" s="36"/>
      <c r="K375" s="40"/>
      <c r="L375" s="40"/>
      <c r="M375" s="29" t="str">
        <f t="shared" si="40"/>
        <v/>
      </c>
      <c r="N375" s="30"/>
      <c r="O375" s="17" t="str">
        <f>IFERROR(VLOOKUP(M375,計算用!$A$8:$B$15,2,FALSE),"")</f>
        <v/>
      </c>
      <c r="P375" s="41"/>
      <c r="Q375" s="41"/>
      <c r="R375" s="41"/>
      <c r="S375" s="16" t="str">
        <f t="shared" si="44"/>
        <v/>
      </c>
      <c r="T375" s="31"/>
      <c r="U375" s="59"/>
    </row>
    <row r="376" spans="1:21" ht="12" customHeight="1">
      <c r="A376" s="48">
        <f t="shared" si="41"/>
        <v>371</v>
      </c>
      <c r="B376" s="27"/>
      <c r="C376" s="27"/>
      <c r="D376" s="12"/>
      <c r="E376" s="37" t="str">
        <f t="shared" si="42"/>
        <v/>
      </c>
      <c r="F376" s="37" t="str">
        <f t="shared" si="43"/>
        <v/>
      </c>
      <c r="G376" s="36"/>
      <c r="H376" s="28"/>
      <c r="I376" s="28"/>
      <c r="J376" s="36"/>
      <c r="K376" s="40"/>
      <c r="L376" s="40"/>
      <c r="M376" s="29" t="str">
        <f t="shared" si="40"/>
        <v/>
      </c>
      <c r="N376" s="30"/>
      <c r="O376" s="17" t="str">
        <f>IFERROR(VLOOKUP(M376,計算用!$A$8:$B$15,2,FALSE),"")</f>
        <v/>
      </c>
      <c r="P376" s="41"/>
      <c r="Q376" s="41"/>
      <c r="R376" s="41"/>
      <c r="S376" s="16" t="str">
        <f t="shared" si="44"/>
        <v/>
      </c>
      <c r="T376" s="31"/>
      <c r="U376" s="59"/>
    </row>
    <row r="377" spans="1:21" ht="12" customHeight="1">
      <c r="A377" s="48">
        <f t="shared" si="41"/>
        <v>372</v>
      </c>
      <c r="B377" s="27"/>
      <c r="C377" s="27"/>
      <c r="D377" s="12"/>
      <c r="E377" s="37" t="str">
        <f t="shared" si="42"/>
        <v/>
      </c>
      <c r="F377" s="37" t="str">
        <f t="shared" si="43"/>
        <v/>
      </c>
      <c r="G377" s="36"/>
      <c r="H377" s="28"/>
      <c r="I377" s="28"/>
      <c r="J377" s="36"/>
      <c r="K377" s="40"/>
      <c r="L377" s="40"/>
      <c r="M377" s="29" t="str">
        <f t="shared" si="40"/>
        <v/>
      </c>
      <c r="N377" s="30"/>
      <c r="O377" s="17" t="str">
        <f>IFERROR(VLOOKUP(M377,計算用!$A$8:$B$15,2,FALSE),"")</f>
        <v/>
      </c>
      <c r="P377" s="41"/>
      <c r="Q377" s="41"/>
      <c r="R377" s="41"/>
      <c r="S377" s="16" t="str">
        <f t="shared" si="44"/>
        <v/>
      </c>
      <c r="T377" s="31"/>
      <c r="U377" s="59"/>
    </row>
    <row r="378" spans="1:21" ht="12" customHeight="1">
      <c r="A378" s="48">
        <f t="shared" si="41"/>
        <v>373</v>
      </c>
      <c r="B378" s="27"/>
      <c r="C378" s="27"/>
      <c r="D378" s="12"/>
      <c r="E378" s="37" t="str">
        <f t="shared" si="42"/>
        <v/>
      </c>
      <c r="F378" s="37" t="str">
        <f t="shared" si="43"/>
        <v/>
      </c>
      <c r="G378" s="36"/>
      <c r="H378" s="28"/>
      <c r="I378" s="28"/>
      <c r="J378" s="36"/>
      <c r="K378" s="40"/>
      <c r="L378" s="40"/>
      <c r="M378" s="29" t="str">
        <f t="shared" si="40"/>
        <v/>
      </c>
      <c r="N378" s="30"/>
      <c r="O378" s="17" t="str">
        <f>IFERROR(VLOOKUP(M378,計算用!$A$8:$B$15,2,FALSE),"")</f>
        <v/>
      </c>
      <c r="P378" s="41"/>
      <c r="Q378" s="41"/>
      <c r="R378" s="41"/>
      <c r="S378" s="16" t="str">
        <f t="shared" si="44"/>
        <v/>
      </c>
      <c r="T378" s="31"/>
      <c r="U378" s="59"/>
    </row>
    <row r="379" spans="1:21" ht="12" customHeight="1">
      <c r="A379" s="48">
        <f t="shared" si="41"/>
        <v>374</v>
      </c>
      <c r="B379" s="27"/>
      <c r="C379" s="27"/>
      <c r="D379" s="12"/>
      <c r="E379" s="37" t="str">
        <f t="shared" si="42"/>
        <v/>
      </c>
      <c r="F379" s="37" t="str">
        <f t="shared" si="43"/>
        <v/>
      </c>
      <c r="G379" s="36"/>
      <c r="H379" s="28"/>
      <c r="I379" s="28"/>
      <c r="J379" s="36"/>
      <c r="K379" s="40"/>
      <c r="L379" s="40"/>
      <c r="M379" s="29" t="str">
        <f t="shared" si="40"/>
        <v/>
      </c>
      <c r="N379" s="30"/>
      <c r="O379" s="17" t="str">
        <f>IFERROR(VLOOKUP(M379,計算用!$A$8:$B$15,2,FALSE),"")</f>
        <v/>
      </c>
      <c r="P379" s="41"/>
      <c r="Q379" s="41"/>
      <c r="R379" s="41"/>
      <c r="S379" s="16" t="str">
        <f t="shared" si="44"/>
        <v/>
      </c>
      <c r="T379" s="31"/>
      <c r="U379" s="59"/>
    </row>
    <row r="380" spans="1:21" ht="12" customHeight="1">
      <c r="A380" s="48">
        <f t="shared" si="41"/>
        <v>375</v>
      </c>
      <c r="B380" s="27"/>
      <c r="C380" s="27"/>
      <c r="D380" s="12"/>
      <c r="E380" s="37" t="str">
        <f t="shared" si="42"/>
        <v/>
      </c>
      <c r="F380" s="37" t="str">
        <f t="shared" si="43"/>
        <v/>
      </c>
      <c r="G380" s="36"/>
      <c r="H380" s="28"/>
      <c r="I380" s="28"/>
      <c r="J380" s="36"/>
      <c r="K380" s="40"/>
      <c r="L380" s="40"/>
      <c r="M380" s="29" t="str">
        <f t="shared" si="40"/>
        <v/>
      </c>
      <c r="N380" s="30"/>
      <c r="O380" s="17" t="str">
        <f>IFERROR(VLOOKUP(M380,計算用!$A$8:$B$15,2,FALSE),"")</f>
        <v/>
      </c>
      <c r="P380" s="41"/>
      <c r="Q380" s="41"/>
      <c r="R380" s="41"/>
      <c r="S380" s="16" t="str">
        <f t="shared" si="44"/>
        <v/>
      </c>
      <c r="T380" s="31"/>
      <c r="U380" s="59"/>
    </row>
    <row r="381" spans="1:21" ht="12" customHeight="1">
      <c r="A381" s="48">
        <f t="shared" si="41"/>
        <v>376</v>
      </c>
      <c r="B381" s="27"/>
      <c r="C381" s="27"/>
      <c r="D381" s="12"/>
      <c r="E381" s="37" t="str">
        <f t="shared" si="42"/>
        <v/>
      </c>
      <c r="F381" s="37" t="str">
        <f t="shared" si="43"/>
        <v/>
      </c>
      <c r="G381" s="36"/>
      <c r="H381" s="28"/>
      <c r="I381" s="28"/>
      <c r="J381" s="36"/>
      <c r="K381" s="40"/>
      <c r="L381" s="40"/>
      <c r="M381" s="29" t="str">
        <f t="shared" si="40"/>
        <v/>
      </c>
      <c r="N381" s="30"/>
      <c r="O381" s="17" t="str">
        <f>IFERROR(VLOOKUP(M381,計算用!$A$8:$B$15,2,FALSE),"")</f>
        <v/>
      </c>
      <c r="P381" s="41"/>
      <c r="Q381" s="41"/>
      <c r="R381" s="41"/>
      <c r="S381" s="16" t="str">
        <f t="shared" si="44"/>
        <v/>
      </c>
      <c r="T381" s="31"/>
      <c r="U381" s="59"/>
    </row>
    <row r="382" spans="1:21" ht="12" customHeight="1">
      <c r="A382" s="48">
        <f t="shared" si="41"/>
        <v>377</v>
      </c>
      <c r="B382" s="27"/>
      <c r="C382" s="27"/>
      <c r="D382" s="12"/>
      <c r="E382" s="37" t="str">
        <f t="shared" si="42"/>
        <v/>
      </c>
      <c r="F382" s="37" t="str">
        <f t="shared" si="43"/>
        <v/>
      </c>
      <c r="G382" s="36"/>
      <c r="H382" s="28"/>
      <c r="I382" s="28"/>
      <c r="J382" s="36"/>
      <c r="K382" s="40"/>
      <c r="L382" s="40"/>
      <c r="M382" s="29" t="str">
        <f t="shared" si="40"/>
        <v/>
      </c>
      <c r="N382" s="30"/>
      <c r="O382" s="17" t="str">
        <f>IFERROR(VLOOKUP(M382,計算用!$A$8:$B$15,2,FALSE),"")</f>
        <v/>
      </c>
      <c r="P382" s="41"/>
      <c r="Q382" s="41"/>
      <c r="R382" s="41"/>
      <c r="S382" s="16" t="str">
        <f t="shared" si="44"/>
        <v/>
      </c>
      <c r="T382" s="31"/>
      <c r="U382" s="59"/>
    </row>
    <row r="383" spans="1:21" ht="12" customHeight="1">
      <c r="A383" s="48">
        <f t="shared" si="41"/>
        <v>378</v>
      </c>
      <c r="B383" s="27"/>
      <c r="C383" s="27"/>
      <c r="D383" s="12"/>
      <c r="E383" s="37" t="str">
        <f t="shared" si="42"/>
        <v/>
      </c>
      <c r="F383" s="37" t="str">
        <f t="shared" si="43"/>
        <v/>
      </c>
      <c r="G383" s="36"/>
      <c r="H383" s="28"/>
      <c r="I383" s="28"/>
      <c r="J383" s="36"/>
      <c r="K383" s="40"/>
      <c r="L383" s="40"/>
      <c r="M383" s="29" t="str">
        <f t="shared" si="40"/>
        <v/>
      </c>
      <c r="N383" s="30"/>
      <c r="O383" s="17" t="str">
        <f>IFERROR(VLOOKUP(M383,計算用!$A$8:$B$15,2,FALSE),"")</f>
        <v/>
      </c>
      <c r="P383" s="41"/>
      <c r="Q383" s="41"/>
      <c r="R383" s="41"/>
      <c r="S383" s="16" t="str">
        <f t="shared" si="44"/>
        <v/>
      </c>
      <c r="T383" s="31"/>
      <c r="U383" s="59"/>
    </row>
    <row r="384" spans="1:21" ht="12" customHeight="1">
      <c r="A384" s="48">
        <f t="shared" si="41"/>
        <v>379</v>
      </c>
      <c r="B384" s="27"/>
      <c r="C384" s="27"/>
      <c r="D384" s="12"/>
      <c r="E384" s="37" t="str">
        <f t="shared" si="42"/>
        <v/>
      </c>
      <c r="F384" s="37" t="str">
        <f t="shared" si="43"/>
        <v/>
      </c>
      <c r="G384" s="36"/>
      <c r="H384" s="28"/>
      <c r="I384" s="28"/>
      <c r="J384" s="36"/>
      <c r="K384" s="40"/>
      <c r="L384" s="40"/>
      <c r="M384" s="29" t="str">
        <f t="shared" si="40"/>
        <v/>
      </c>
      <c r="N384" s="30"/>
      <c r="O384" s="17" t="str">
        <f>IFERROR(VLOOKUP(M384,計算用!$A$8:$B$15,2,FALSE),"")</f>
        <v/>
      </c>
      <c r="P384" s="41"/>
      <c r="Q384" s="41"/>
      <c r="R384" s="41"/>
      <c r="S384" s="16" t="str">
        <f t="shared" si="44"/>
        <v/>
      </c>
      <c r="T384" s="31"/>
      <c r="U384" s="59"/>
    </row>
    <row r="385" spans="1:21" ht="12" customHeight="1">
      <c r="A385" s="48">
        <f t="shared" si="41"/>
        <v>380</v>
      </c>
      <c r="B385" s="27"/>
      <c r="C385" s="27"/>
      <c r="D385" s="12"/>
      <c r="E385" s="37" t="str">
        <f t="shared" si="42"/>
        <v/>
      </c>
      <c r="F385" s="37" t="str">
        <f t="shared" si="43"/>
        <v/>
      </c>
      <c r="G385" s="36"/>
      <c r="H385" s="28"/>
      <c r="I385" s="28"/>
      <c r="J385" s="36"/>
      <c r="K385" s="40"/>
      <c r="L385" s="40"/>
      <c r="M385" s="29" t="str">
        <f t="shared" si="40"/>
        <v/>
      </c>
      <c r="N385" s="30"/>
      <c r="O385" s="17" t="str">
        <f>IFERROR(VLOOKUP(M385,計算用!$A$8:$B$15,2,FALSE),"")</f>
        <v/>
      </c>
      <c r="P385" s="41"/>
      <c r="Q385" s="41"/>
      <c r="R385" s="41"/>
      <c r="S385" s="16" t="str">
        <f t="shared" si="44"/>
        <v/>
      </c>
      <c r="T385" s="31"/>
      <c r="U385" s="59"/>
    </row>
    <row r="386" spans="1:21" ht="12" customHeight="1">
      <c r="A386" s="48">
        <f t="shared" si="41"/>
        <v>381</v>
      </c>
      <c r="B386" s="27"/>
      <c r="C386" s="27"/>
      <c r="D386" s="12"/>
      <c r="E386" s="37" t="str">
        <f t="shared" si="42"/>
        <v/>
      </c>
      <c r="F386" s="37" t="str">
        <f t="shared" si="43"/>
        <v/>
      </c>
      <c r="G386" s="36"/>
      <c r="H386" s="28"/>
      <c r="I386" s="28"/>
      <c r="J386" s="36"/>
      <c r="K386" s="40"/>
      <c r="L386" s="40"/>
      <c r="M386" s="29" t="str">
        <f t="shared" si="40"/>
        <v/>
      </c>
      <c r="N386" s="30"/>
      <c r="O386" s="17" t="str">
        <f>IFERROR(VLOOKUP(M386,計算用!$A$8:$B$15,2,FALSE),"")</f>
        <v/>
      </c>
      <c r="P386" s="41"/>
      <c r="Q386" s="41"/>
      <c r="R386" s="41"/>
      <c r="S386" s="16" t="str">
        <f t="shared" si="44"/>
        <v/>
      </c>
      <c r="T386" s="31"/>
      <c r="U386" s="59"/>
    </row>
    <row r="387" spans="1:21" ht="12" customHeight="1">
      <c r="A387" s="48">
        <f t="shared" si="41"/>
        <v>382</v>
      </c>
      <c r="B387" s="27"/>
      <c r="C387" s="27"/>
      <c r="D387" s="12"/>
      <c r="E387" s="37" t="str">
        <f t="shared" si="42"/>
        <v/>
      </c>
      <c r="F387" s="37" t="str">
        <f t="shared" si="43"/>
        <v/>
      </c>
      <c r="G387" s="36"/>
      <c r="H387" s="28"/>
      <c r="I387" s="28"/>
      <c r="J387" s="36"/>
      <c r="K387" s="40"/>
      <c r="L387" s="40"/>
      <c r="M387" s="29" t="str">
        <f t="shared" si="40"/>
        <v/>
      </c>
      <c r="N387" s="30"/>
      <c r="O387" s="17" t="str">
        <f>IFERROR(VLOOKUP(M387,計算用!$A$8:$B$15,2,FALSE),"")</f>
        <v/>
      </c>
      <c r="P387" s="41"/>
      <c r="Q387" s="41"/>
      <c r="R387" s="41"/>
      <c r="S387" s="16" t="str">
        <f t="shared" si="44"/>
        <v/>
      </c>
      <c r="T387" s="31"/>
      <c r="U387" s="59"/>
    </row>
    <row r="388" spans="1:21" ht="12" customHeight="1">
      <c r="A388" s="48">
        <f t="shared" si="41"/>
        <v>383</v>
      </c>
      <c r="B388" s="27"/>
      <c r="C388" s="27"/>
      <c r="D388" s="12"/>
      <c r="E388" s="37" t="str">
        <f t="shared" si="42"/>
        <v/>
      </c>
      <c r="F388" s="37" t="str">
        <f t="shared" si="43"/>
        <v/>
      </c>
      <c r="G388" s="36"/>
      <c r="H388" s="28"/>
      <c r="I388" s="28"/>
      <c r="J388" s="36"/>
      <c r="K388" s="40"/>
      <c r="L388" s="40"/>
      <c r="M388" s="29" t="str">
        <f t="shared" si="40"/>
        <v/>
      </c>
      <c r="N388" s="30"/>
      <c r="O388" s="17" t="str">
        <f>IFERROR(VLOOKUP(M388,計算用!$A$8:$B$15,2,FALSE),"")</f>
        <v/>
      </c>
      <c r="P388" s="41"/>
      <c r="Q388" s="41"/>
      <c r="R388" s="41"/>
      <c r="S388" s="16" t="str">
        <f t="shared" si="44"/>
        <v/>
      </c>
      <c r="T388" s="31"/>
      <c r="U388" s="59"/>
    </row>
    <row r="389" spans="1:21" ht="12" customHeight="1">
      <c r="A389" s="48">
        <f t="shared" si="41"/>
        <v>384</v>
      </c>
      <c r="B389" s="27"/>
      <c r="C389" s="27"/>
      <c r="D389" s="12"/>
      <c r="E389" s="37" t="str">
        <f t="shared" si="42"/>
        <v/>
      </c>
      <c r="F389" s="37" t="str">
        <f t="shared" si="43"/>
        <v/>
      </c>
      <c r="G389" s="36"/>
      <c r="H389" s="28"/>
      <c r="I389" s="28"/>
      <c r="J389" s="36"/>
      <c r="K389" s="40"/>
      <c r="L389" s="40"/>
      <c r="M389" s="29" t="str">
        <f t="shared" si="40"/>
        <v/>
      </c>
      <c r="N389" s="30"/>
      <c r="O389" s="17" t="str">
        <f>IFERROR(VLOOKUP(M389,計算用!$A$8:$B$15,2,FALSE),"")</f>
        <v/>
      </c>
      <c r="P389" s="41"/>
      <c r="Q389" s="41"/>
      <c r="R389" s="41"/>
      <c r="S389" s="16" t="str">
        <f t="shared" si="44"/>
        <v/>
      </c>
      <c r="T389" s="31"/>
      <c r="U389" s="59"/>
    </row>
    <row r="390" spans="1:21" ht="12" customHeight="1">
      <c r="A390" s="48">
        <f t="shared" si="41"/>
        <v>385</v>
      </c>
      <c r="B390" s="27"/>
      <c r="C390" s="27"/>
      <c r="D390" s="12"/>
      <c r="E390" s="37" t="str">
        <f t="shared" si="42"/>
        <v/>
      </c>
      <c r="F390" s="37" t="str">
        <f t="shared" si="43"/>
        <v/>
      </c>
      <c r="G390" s="36"/>
      <c r="H390" s="28"/>
      <c r="I390" s="28"/>
      <c r="J390" s="36"/>
      <c r="K390" s="40"/>
      <c r="L390" s="40"/>
      <c r="M390" s="29" t="str">
        <f t="shared" si="40"/>
        <v/>
      </c>
      <c r="N390" s="30"/>
      <c r="O390" s="17" t="str">
        <f>IFERROR(VLOOKUP(M390,計算用!$A$8:$B$15,2,FALSE),"")</f>
        <v/>
      </c>
      <c r="P390" s="41"/>
      <c r="Q390" s="41"/>
      <c r="R390" s="41"/>
      <c r="S390" s="16" t="str">
        <f t="shared" si="44"/>
        <v/>
      </c>
      <c r="T390" s="31"/>
      <c r="U390" s="59"/>
    </row>
    <row r="391" spans="1:21" ht="12" customHeight="1">
      <c r="A391" s="48">
        <f t="shared" si="41"/>
        <v>386</v>
      </c>
      <c r="B391" s="27"/>
      <c r="C391" s="27"/>
      <c r="D391" s="12"/>
      <c r="E391" s="37" t="str">
        <f t="shared" si="42"/>
        <v/>
      </c>
      <c r="F391" s="37" t="str">
        <f t="shared" si="43"/>
        <v/>
      </c>
      <c r="G391" s="36"/>
      <c r="H391" s="28"/>
      <c r="I391" s="28"/>
      <c r="J391" s="36"/>
      <c r="K391" s="40"/>
      <c r="L391" s="40"/>
      <c r="M391" s="29" t="str">
        <f t="shared" si="40"/>
        <v/>
      </c>
      <c r="N391" s="30"/>
      <c r="O391" s="17" t="str">
        <f>IFERROR(VLOOKUP(M391,計算用!$A$8:$B$15,2,FALSE),"")</f>
        <v/>
      </c>
      <c r="P391" s="41"/>
      <c r="Q391" s="41"/>
      <c r="R391" s="41"/>
      <c r="S391" s="16" t="str">
        <f t="shared" si="44"/>
        <v/>
      </c>
      <c r="T391" s="31"/>
      <c r="U391" s="59"/>
    </row>
    <row r="392" spans="1:21" ht="12" customHeight="1">
      <c r="A392" s="48">
        <f t="shared" si="41"/>
        <v>387</v>
      </c>
      <c r="B392" s="27"/>
      <c r="C392" s="27"/>
      <c r="D392" s="12"/>
      <c r="E392" s="37" t="str">
        <f t="shared" si="42"/>
        <v/>
      </c>
      <c r="F392" s="37" t="str">
        <f t="shared" si="43"/>
        <v/>
      </c>
      <c r="G392" s="36"/>
      <c r="H392" s="28"/>
      <c r="I392" s="28"/>
      <c r="J392" s="36"/>
      <c r="K392" s="40"/>
      <c r="L392" s="40"/>
      <c r="M392" s="29" t="str">
        <f t="shared" si="40"/>
        <v/>
      </c>
      <c r="N392" s="30"/>
      <c r="O392" s="17" t="str">
        <f>IFERROR(VLOOKUP(M392,計算用!$A$8:$B$15,2,FALSE),"")</f>
        <v/>
      </c>
      <c r="P392" s="41"/>
      <c r="Q392" s="41"/>
      <c r="R392" s="41"/>
      <c r="S392" s="16" t="str">
        <f t="shared" si="44"/>
        <v/>
      </c>
      <c r="T392" s="31"/>
      <c r="U392" s="59"/>
    </row>
    <row r="393" spans="1:21" ht="12" customHeight="1">
      <c r="A393" s="48">
        <f t="shared" si="41"/>
        <v>388</v>
      </c>
      <c r="B393" s="27"/>
      <c r="C393" s="27"/>
      <c r="D393" s="12"/>
      <c r="E393" s="37" t="str">
        <f t="shared" si="42"/>
        <v/>
      </c>
      <c r="F393" s="37" t="str">
        <f t="shared" si="43"/>
        <v/>
      </c>
      <c r="G393" s="36"/>
      <c r="H393" s="28"/>
      <c r="I393" s="28"/>
      <c r="J393" s="36"/>
      <c r="K393" s="40"/>
      <c r="L393" s="40"/>
      <c r="M393" s="29" t="str">
        <f t="shared" si="40"/>
        <v/>
      </c>
      <c r="N393" s="30"/>
      <c r="O393" s="17" t="str">
        <f>IFERROR(VLOOKUP(M393,計算用!$A$8:$B$15,2,FALSE),"")</f>
        <v/>
      </c>
      <c r="P393" s="41"/>
      <c r="Q393" s="41"/>
      <c r="R393" s="41"/>
      <c r="S393" s="16" t="str">
        <f t="shared" si="44"/>
        <v/>
      </c>
      <c r="T393" s="31"/>
      <c r="U393" s="59"/>
    </row>
    <row r="394" spans="1:21" ht="12" customHeight="1">
      <c r="A394" s="48">
        <f t="shared" si="41"/>
        <v>389</v>
      </c>
      <c r="B394" s="27"/>
      <c r="C394" s="27"/>
      <c r="D394" s="12"/>
      <c r="E394" s="37" t="str">
        <f t="shared" si="42"/>
        <v/>
      </c>
      <c r="F394" s="37" t="str">
        <f t="shared" si="43"/>
        <v/>
      </c>
      <c r="G394" s="36"/>
      <c r="H394" s="28"/>
      <c r="I394" s="28"/>
      <c r="J394" s="36"/>
      <c r="K394" s="40"/>
      <c r="L394" s="40"/>
      <c r="M394" s="29" t="str">
        <f t="shared" si="40"/>
        <v/>
      </c>
      <c r="N394" s="30"/>
      <c r="O394" s="17" t="str">
        <f>IFERROR(VLOOKUP(M394,計算用!$A$8:$B$15,2,FALSE),"")</f>
        <v/>
      </c>
      <c r="P394" s="41"/>
      <c r="Q394" s="41"/>
      <c r="R394" s="41"/>
      <c r="S394" s="16" t="str">
        <f t="shared" si="44"/>
        <v/>
      </c>
      <c r="T394" s="31"/>
      <c r="U394" s="59"/>
    </row>
    <row r="395" spans="1:21" ht="12" customHeight="1">
      <c r="A395" s="48">
        <f t="shared" si="41"/>
        <v>390</v>
      </c>
      <c r="B395" s="27"/>
      <c r="C395" s="27"/>
      <c r="D395" s="12"/>
      <c r="E395" s="37" t="str">
        <f t="shared" si="42"/>
        <v/>
      </c>
      <c r="F395" s="37" t="str">
        <f t="shared" si="43"/>
        <v/>
      </c>
      <c r="G395" s="36"/>
      <c r="H395" s="28"/>
      <c r="I395" s="28"/>
      <c r="J395" s="36"/>
      <c r="K395" s="40"/>
      <c r="L395" s="40"/>
      <c r="M395" s="29" t="str">
        <f t="shared" si="40"/>
        <v/>
      </c>
      <c r="N395" s="30"/>
      <c r="O395" s="17" t="str">
        <f>IFERROR(VLOOKUP(M395,計算用!$A$8:$B$15,2,FALSE),"")</f>
        <v/>
      </c>
      <c r="P395" s="41"/>
      <c r="Q395" s="41"/>
      <c r="R395" s="41"/>
      <c r="S395" s="16" t="str">
        <f t="shared" si="44"/>
        <v/>
      </c>
      <c r="T395" s="31"/>
      <c r="U395" s="59"/>
    </row>
    <row r="396" spans="1:21" ht="12" customHeight="1">
      <c r="A396" s="48">
        <f t="shared" si="41"/>
        <v>391</v>
      </c>
      <c r="B396" s="27"/>
      <c r="C396" s="27"/>
      <c r="D396" s="12"/>
      <c r="E396" s="37" t="str">
        <f t="shared" si="42"/>
        <v/>
      </c>
      <c r="F396" s="37" t="str">
        <f t="shared" si="43"/>
        <v/>
      </c>
      <c r="G396" s="36"/>
      <c r="H396" s="28"/>
      <c r="I396" s="28"/>
      <c r="J396" s="36"/>
      <c r="K396" s="40"/>
      <c r="L396" s="40"/>
      <c r="M396" s="29" t="str">
        <f t="shared" si="40"/>
        <v/>
      </c>
      <c r="N396" s="30"/>
      <c r="O396" s="17" t="str">
        <f>IFERROR(VLOOKUP(M396,計算用!$A$8:$B$15,2,FALSE),"")</f>
        <v/>
      </c>
      <c r="P396" s="41"/>
      <c r="Q396" s="41"/>
      <c r="R396" s="41"/>
      <c r="S396" s="16" t="str">
        <f t="shared" si="44"/>
        <v/>
      </c>
      <c r="T396" s="31"/>
      <c r="U396" s="59"/>
    </row>
    <row r="397" spans="1:21" ht="12" customHeight="1">
      <c r="A397" s="48">
        <f t="shared" si="41"/>
        <v>392</v>
      </c>
      <c r="B397" s="27"/>
      <c r="C397" s="27"/>
      <c r="D397" s="12"/>
      <c r="E397" s="37" t="str">
        <f t="shared" si="42"/>
        <v/>
      </c>
      <c r="F397" s="37" t="str">
        <f t="shared" si="43"/>
        <v/>
      </c>
      <c r="G397" s="36"/>
      <c r="H397" s="28"/>
      <c r="I397" s="28"/>
      <c r="J397" s="36"/>
      <c r="K397" s="40"/>
      <c r="L397" s="40"/>
      <c r="M397" s="29" t="str">
        <f t="shared" si="40"/>
        <v/>
      </c>
      <c r="N397" s="30"/>
      <c r="O397" s="17" t="str">
        <f>IFERROR(VLOOKUP(M397,計算用!$A$8:$B$15,2,FALSE),"")</f>
        <v/>
      </c>
      <c r="P397" s="41"/>
      <c r="Q397" s="41"/>
      <c r="R397" s="41"/>
      <c r="S397" s="16" t="str">
        <f t="shared" si="44"/>
        <v/>
      </c>
      <c r="T397" s="31"/>
      <c r="U397" s="59"/>
    </row>
    <row r="398" spans="1:21" ht="12" customHeight="1">
      <c r="A398" s="48">
        <f t="shared" si="41"/>
        <v>393</v>
      </c>
      <c r="B398" s="27"/>
      <c r="C398" s="27"/>
      <c r="D398" s="12"/>
      <c r="E398" s="37" t="str">
        <f t="shared" si="42"/>
        <v/>
      </c>
      <c r="F398" s="37" t="str">
        <f t="shared" si="43"/>
        <v/>
      </c>
      <c r="G398" s="36"/>
      <c r="H398" s="28"/>
      <c r="I398" s="28"/>
      <c r="J398" s="36"/>
      <c r="K398" s="40"/>
      <c r="L398" s="40"/>
      <c r="M398" s="29" t="str">
        <f t="shared" si="40"/>
        <v/>
      </c>
      <c r="N398" s="30"/>
      <c r="O398" s="17" t="str">
        <f>IFERROR(VLOOKUP(M398,計算用!$A$8:$B$15,2,FALSE),"")</f>
        <v/>
      </c>
      <c r="P398" s="41"/>
      <c r="Q398" s="41"/>
      <c r="R398" s="41"/>
      <c r="S398" s="16" t="str">
        <f t="shared" si="44"/>
        <v/>
      </c>
      <c r="T398" s="31"/>
      <c r="U398" s="59"/>
    </row>
    <row r="399" spans="1:21" ht="12" customHeight="1">
      <c r="A399" s="48">
        <f t="shared" si="41"/>
        <v>394</v>
      </c>
      <c r="B399" s="27"/>
      <c r="C399" s="27"/>
      <c r="D399" s="12"/>
      <c r="E399" s="37" t="str">
        <f t="shared" si="42"/>
        <v/>
      </c>
      <c r="F399" s="37" t="str">
        <f t="shared" si="43"/>
        <v/>
      </c>
      <c r="G399" s="36"/>
      <c r="H399" s="28"/>
      <c r="I399" s="28"/>
      <c r="J399" s="36"/>
      <c r="K399" s="40"/>
      <c r="L399" s="40"/>
      <c r="M399" s="29" t="str">
        <f t="shared" si="40"/>
        <v/>
      </c>
      <c r="N399" s="30"/>
      <c r="O399" s="17" t="str">
        <f>IFERROR(VLOOKUP(M399,計算用!$A$8:$B$15,2,FALSE),"")</f>
        <v/>
      </c>
      <c r="P399" s="41"/>
      <c r="Q399" s="41"/>
      <c r="R399" s="41"/>
      <c r="S399" s="16" t="str">
        <f t="shared" si="44"/>
        <v/>
      </c>
      <c r="T399" s="31"/>
      <c r="U399" s="59"/>
    </row>
    <row r="400" spans="1:21" ht="12" customHeight="1">
      <c r="A400" s="48">
        <f t="shared" si="41"/>
        <v>395</v>
      </c>
      <c r="B400" s="27"/>
      <c r="C400" s="27"/>
      <c r="D400" s="12"/>
      <c r="E400" s="37" t="str">
        <f t="shared" si="42"/>
        <v/>
      </c>
      <c r="F400" s="37" t="str">
        <f t="shared" si="43"/>
        <v/>
      </c>
      <c r="G400" s="36"/>
      <c r="H400" s="28"/>
      <c r="I400" s="28"/>
      <c r="J400" s="36"/>
      <c r="K400" s="40"/>
      <c r="L400" s="40"/>
      <c r="M400" s="29" t="str">
        <f t="shared" si="40"/>
        <v/>
      </c>
      <c r="N400" s="30"/>
      <c r="O400" s="17" t="str">
        <f>IFERROR(VLOOKUP(M400,計算用!$A$8:$B$15,2,FALSE),"")</f>
        <v/>
      </c>
      <c r="P400" s="41"/>
      <c r="Q400" s="41"/>
      <c r="R400" s="41"/>
      <c r="S400" s="16" t="str">
        <f t="shared" si="44"/>
        <v/>
      </c>
      <c r="T400" s="31"/>
      <c r="U400" s="59"/>
    </row>
    <row r="401" spans="1:23" ht="12" customHeight="1">
      <c r="A401" s="48">
        <f t="shared" si="41"/>
        <v>396</v>
      </c>
      <c r="B401" s="27"/>
      <c r="C401" s="27"/>
      <c r="D401" s="12"/>
      <c r="E401" s="37" t="str">
        <f t="shared" si="42"/>
        <v/>
      </c>
      <c r="F401" s="37" t="str">
        <f t="shared" si="43"/>
        <v/>
      </c>
      <c r="G401" s="36"/>
      <c r="H401" s="28"/>
      <c r="I401" s="28"/>
      <c r="J401" s="36"/>
      <c r="K401" s="40"/>
      <c r="L401" s="40"/>
      <c r="M401" s="29" t="str">
        <f t="shared" si="40"/>
        <v/>
      </c>
      <c r="N401" s="30"/>
      <c r="O401" s="17" t="str">
        <f>IFERROR(VLOOKUP(M401,計算用!$A$8:$B$15,2,FALSE),"")</f>
        <v/>
      </c>
      <c r="P401" s="41"/>
      <c r="Q401" s="41"/>
      <c r="R401" s="41"/>
      <c r="S401" s="16" t="str">
        <f t="shared" si="44"/>
        <v/>
      </c>
      <c r="T401" s="31"/>
      <c r="U401" s="59"/>
    </row>
    <row r="402" spans="1:23" ht="12" customHeight="1">
      <c r="A402" s="48">
        <f t="shared" si="41"/>
        <v>397</v>
      </c>
      <c r="B402" s="27"/>
      <c r="C402" s="27"/>
      <c r="D402" s="12"/>
      <c r="E402" s="37" t="str">
        <f t="shared" si="42"/>
        <v/>
      </c>
      <c r="F402" s="37" t="str">
        <f t="shared" si="43"/>
        <v/>
      </c>
      <c r="G402" s="36"/>
      <c r="H402" s="28"/>
      <c r="I402" s="28"/>
      <c r="J402" s="36"/>
      <c r="K402" s="40"/>
      <c r="L402" s="40"/>
      <c r="M402" s="29" t="str">
        <f t="shared" si="40"/>
        <v/>
      </c>
      <c r="N402" s="30"/>
      <c r="O402" s="17" t="str">
        <f>IFERROR(VLOOKUP(M402,計算用!$A$8:$B$15,2,FALSE),"")</f>
        <v/>
      </c>
      <c r="P402" s="41"/>
      <c r="Q402" s="41"/>
      <c r="R402" s="41"/>
      <c r="S402" s="16" t="str">
        <f t="shared" si="44"/>
        <v/>
      </c>
      <c r="T402" s="31"/>
      <c r="U402" s="59"/>
    </row>
    <row r="403" spans="1:23" ht="12" customHeight="1">
      <c r="A403" s="48">
        <f t="shared" si="41"/>
        <v>398</v>
      </c>
      <c r="B403" s="27"/>
      <c r="C403" s="27"/>
      <c r="D403" s="12"/>
      <c r="E403" s="37" t="str">
        <f t="shared" si="42"/>
        <v/>
      </c>
      <c r="F403" s="37" t="str">
        <f t="shared" si="43"/>
        <v/>
      </c>
      <c r="G403" s="36"/>
      <c r="H403" s="28"/>
      <c r="I403" s="28"/>
      <c r="J403" s="36"/>
      <c r="K403" s="40"/>
      <c r="L403" s="40"/>
      <c r="M403" s="29" t="str">
        <f t="shared" si="40"/>
        <v/>
      </c>
      <c r="N403" s="30"/>
      <c r="O403" s="17" t="str">
        <f>IFERROR(VLOOKUP(M403,計算用!$A$8:$B$15,2,FALSE),"")</f>
        <v/>
      </c>
      <c r="P403" s="41"/>
      <c r="Q403" s="41"/>
      <c r="R403" s="41"/>
      <c r="S403" s="16" t="str">
        <f t="shared" si="44"/>
        <v/>
      </c>
      <c r="T403" s="31"/>
      <c r="U403" s="59"/>
    </row>
    <row r="404" spans="1:23" ht="12" customHeight="1">
      <c r="A404" s="48">
        <f t="shared" si="41"/>
        <v>399</v>
      </c>
      <c r="B404" s="27"/>
      <c r="C404" s="27"/>
      <c r="D404" s="12"/>
      <c r="E404" s="37" t="str">
        <f t="shared" si="42"/>
        <v/>
      </c>
      <c r="F404" s="37" t="str">
        <f t="shared" si="43"/>
        <v/>
      </c>
      <c r="G404" s="36"/>
      <c r="H404" s="28"/>
      <c r="I404" s="28"/>
      <c r="J404" s="36"/>
      <c r="K404" s="40"/>
      <c r="L404" s="40"/>
      <c r="M404" s="29" t="str">
        <f t="shared" si="40"/>
        <v/>
      </c>
      <c r="N404" s="30"/>
      <c r="O404" s="17" t="str">
        <f>IFERROR(VLOOKUP(M404,計算用!$A$8:$B$15,2,FALSE),"")</f>
        <v/>
      </c>
      <c r="P404" s="41"/>
      <c r="Q404" s="41"/>
      <c r="R404" s="41"/>
      <c r="S404" s="16" t="str">
        <f t="shared" si="44"/>
        <v/>
      </c>
      <c r="T404" s="31"/>
      <c r="U404" s="59"/>
    </row>
    <row r="405" spans="1:23" ht="12" customHeight="1">
      <c r="A405" s="48">
        <f t="shared" si="41"/>
        <v>400</v>
      </c>
      <c r="B405" s="27"/>
      <c r="C405" s="27"/>
      <c r="D405" s="12"/>
      <c r="E405" s="37" t="str">
        <f t="shared" si="42"/>
        <v/>
      </c>
      <c r="F405" s="37" t="str">
        <f t="shared" si="43"/>
        <v/>
      </c>
      <c r="G405" s="36"/>
      <c r="H405" s="28"/>
      <c r="I405" s="28"/>
      <c r="J405" s="36"/>
      <c r="K405" s="40"/>
      <c r="L405" s="40"/>
      <c r="M405" s="29" t="str">
        <f t="shared" si="40"/>
        <v/>
      </c>
      <c r="N405" s="30"/>
      <c r="O405" s="17" t="str">
        <f>IFERROR(VLOOKUP(M405,計算用!$A$8:$B$15,2,FALSE),"")</f>
        <v/>
      </c>
      <c r="P405" s="41"/>
      <c r="Q405" s="41"/>
      <c r="R405" s="41"/>
      <c r="S405" s="16" t="str">
        <f t="shared" si="44"/>
        <v/>
      </c>
      <c r="T405" s="31"/>
      <c r="U405" s="59"/>
    </row>
    <row r="406" spans="1:23" ht="12" customHeight="1">
      <c r="A406" s="48">
        <f t="shared" si="41"/>
        <v>401</v>
      </c>
      <c r="B406" s="27"/>
      <c r="C406" s="27"/>
      <c r="D406" s="12"/>
      <c r="E406" s="37" t="str">
        <f t="shared" si="42"/>
        <v/>
      </c>
      <c r="F406" s="37" t="str">
        <f t="shared" si="43"/>
        <v/>
      </c>
      <c r="G406" s="36"/>
      <c r="H406" s="28"/>
      <c r="I406" s="28"/>
      <c r="J406" s="36"/>
      <c r="K406" s="40"/>
      <c r="L406" s="40"/>
      <c r="M406" s="29" t="str">
        <f t="shared" si="40"/>
        <v/>
      </c>
      <c r="N406" s="30"/>
      <c r="O406" s="17" t="str">
        <f>IFERROR(VLOOKUP(M406,計算用!$A$8:$B$15,2,FALSE),"")</f>
        <v/>
      </c>
      <c r="P406" s="41"/>
      <c r="Q406" s="41"/>
      <c r="R406" s="41"/>
      <c r="S406" s="16" t="str">
        <f t="shared" si="44"/>
        <v/>
      </c>
      <c r="T406" s="31"/>
      <c r="U406" s="59"/>
    </row>
    <row r="407" spans="1:23" ht="12" customHeight="1">
      <c r="A407" s="48">
        <f t="shared" si="41"/>
        <v>402</v>
      </c>
      <c r="B407" s="27"/>
      <c r="C407" s="27"/>
      <c r="D407" s="12"/>
      <c r="E407" s="37" t="str">
        <f t="shared" si="42"/>
        <v/>
      </c>
      <c r="F407" s="37" t="str">
        <f t="shared" si="43"/>
        <v/>
      </c>
      <c r="G407" s="36"/>
      <c r="H407" s="28"/>
      <c r="I407" s="28"/>
      <c r="J407" s="36"/>
      <c r="K407" s="40"/>
      <c r="L407" s="40"/>
      <c r="M407" s="29" t="str">
        <f t="shared" ref="M407:M470" si="45">K407&amp;L407</f>
        <v/>
      </c>
      <c r="N407" s="30"/>
      <c r="O407" s="17" t="str">
        <f>IFERROR(VLOOKUP(M407,計算用!$A$8:$B$15,2,FALSE),"")</f>
        <v/>
      </c>
      <c r="P407" s="41"/>
      <c r="Q407" s="41"/>
      <c r="R407" s="41"/>
      <c r="S407" s="16" t="str">
        <f t="shared" si="44"/>
        <v/>
      </c>
      <c r="T407" s="31"/>
      <c r="U407" s="59"/>
    </row>
    <row r="408" spans="1:23" ht="12" customHeight="1">
      <c r="A408" s="48">
        <f t="shared" si="41"/>
        <v>403</v>
      </c>
      <c r="B408" s="27"/>
      <c r="C408" s="27"/>
      <c r="D408" s="12"/>
      <c r="E408" s="37" t="str">
        <f t="shared" si="42"/>
        <v/>
      </c>
      <c r="F408" s="37" t="str">
        <f t="shared" si="43"/>
        <v/>
      </c>
      <c r="G408" s="36"/>
      <c r="H408" s="28"/>
      <c r="I408" s="28"/>
      <c r="J408" s="36"/>
      <c r="K408" s="40"/>
      <c r="L408" s="40"/>
      <c r="M408" s="29" t="str">
        <f t="shared" si="45"/>
        <v/>
      </c>
      <c r="N408" s="30"/>
      <c r="O408" s="17" t="str">
        <f>IFERROR(VLOOKUP(M408,計算用!$A$8:$B$15,2,FALSE),"")</f>
        <v/>
      </c>
      <c r="P408" s="41"/>
      <c r="Q408" s="41"/>
      <c r="R408" s="41"/>
      <c r="S408" s="16" t="str">
        <f t="shared" si="44"/>
        <v/>
      </c>
      <c r="T408" s="31"/>
      <c r="U408" s="59"/>
    </row>
    <row r="409" spans="1:23" ht="12" customHeight="1">
      <c r="A409" s="48">
        <f t="shared" si="41"/>
        <v>404</v>
      </c>
      <c r="B409" s="27"/>
      <c r="C409" s="27"/>
      <c r="D409" s="12"/>
      <c r="E409" s="37" t="str">
        <f t="shared" si="42"/>
        <v/>
      </c>
      <c r="F409" s="37" t="str">
        <f t="shared" si="43"/>
        <v/>
      </c>
      <c r="G409" s="36"/>
      <c r="H409" s="28"/>
      <c r="I409" s="28"/>
      <c r="J409" s="36"/>
      <c r="K409" s="40"/>
      <c r="L409" s="40"/>
      <c r="M409" s="29" t="str">
        <f t="shared" si="45"/>
        <v/>
      </c>
      <c r="N409" s="30"/>
      <c r="O409" s="17" t="str">
        <f>IFERROR(VLOOKUP(M409,計算用!$A$8:$B$15,2,FALSE),"")</f>
        <v/>
      </c>
      <c r="P409" s="41"/>
      <c r="Q409" s="41"/>
      <c r="R409" s="41"/>
      <c r="S409" s="16" t="str">
        <f t="shared" si="44"/>
        <v/>
      </c>
      <c r="T409" s="31"/>
      <c r="U409" s="59"/>
    </row>
    <row r="410" spans="1:23" ht="12" customHeight="1">
      <c r="A410" s="48">
        <f t="shared" si="41"/>
        <v>405</v>
      </c>
      <c r="B410" s="27"/>
      <c r="C410" s="27"/>
      <c r="D410" s="12"/>
      <c r="E410" s="37" t="str">
        <f t="shared" si="42"/>
        <v/>
      </c>
      <c r="F410" s="37" t="str">
        <f t="shared" si="43"/>
        <v/>
      </c>
      <c r="G410" s="36"/>
      <c r="H410" s="28"/>
      <c r="I410" s="28"/>
      <c r="J410" s="36"/>
      <c r="K410" s="40"/>
      <c r="L410" s="40"/>
      <c r="M410" s="29" t="str">
        <f t="shared" si="45"/>
        <v/>
      </c>
      <c r="N410" s="30"/>
      <c r="O410" s="17" t="str">
        <f>IFERROR(VLOOKUP(M410,計算用!$A$8:$B$15,2,FALSE),"")</f>
        <v/>
      </c>
      <c r="P410" s="41"/>
      <c r="Q410" s="41"/>
      <c r="R410" s="41"/>
      <c r="S410" s="16" t="str">
        <f t="shared" si="44"/>
        <v/>
      </c>
      <c r="T410" s="31"/>
      <c r="U410" s="59"/>
    </row>
    <row r="411" spans="1:23" ht="12" customHeight="1">
      <c r="A411" s="48">
        <f t="shared" si="41"/>
        <v>406</v>
      </c>
      <c r="B411" s="27"/>
      <c r="C411" s="27"/>
      <c r="D411" s="12"/>
      <c r="E411" s="37" t="str">
        <f t="shared" si="42"/>
        <v/>
      </c>
      <c r="F411" s="37" t="str">
        <f t="shared" si="43"/>
        <v/>
      </c>
      <c r="G411" s="36"/>
      <c r="H411" s="28"/>
      <c r="I411" s="28"/>
      <c r="J411" s="36"/>
      <c r="K411" s="40"/>
      <c r="L411" s="40"/>
      <c r="M411" s="29" t="str">
        <f t="shared" si="45"/>
        <v/>
      </c>
      <c r="N411" s="30"/>
      <c r="O411" s="17" t="str">
        <f>IFERROR(VLOOKUP(M411,計算用!$A$8:$B$15,2,FALSE),"")</f>
        <v/>
      </c>
      <c r="P411" s="41"/>
      <c r="Q411" s="41"/>
      <c r="R411" s="41"/>
      <c r="S411" s="16" t="str">
        <f t="shared" si="44"/>
        <v/>
      </c>
      <c r="T411" s="31"/>
      <c r="U411" s="59"/>
    </row>
    <row r="412" spans="1:23" ht="12" customHeight="1">
      <c r="A412" s="48">
        <f t="shared" si="41"/>
        <v>407</v>
      </c>
      <c r="B412" s="27"/>
      <c r="C412" s="27"/>
      <c r="D412" s="12"/>
      <c r="E412" s="37" t="str">
        <f t="shared" si="42"/>
        <v/>
      </c>
      <c r="F412" s="37" t="str">
        <f t="shared" si="43"/>
        <v/>
      </c>
      <c r="G412" s="36"/>
      <c r="H412" s="28"/>
      <c r="I412" s="28"/>
      <c r="J412" s="36"/>
      <c r="K412" s="40"/>
      <c r="L412" s="40"/>
      <c r="M412" s="29" t="str">
        <f t="shared" si="45"/>
        <v/>
      </c>
      <c r="N412" s="30"/>
      <c r="O412" s="17" t="str">
        <f>IFERROR(VLOOKUP(M412,計算用!$A$8:$B$15,2,FALSE),"")</f>
        <v/>
      </c>
      <c r="P412" s="41"/>
      <c r="Q412" s="41"/>
      <c r="R412" s="41"/>
      <c r="S412" s="16" t="str">
        <f t="shared" si="44"/>
        <v/>
      </c>
      <c r="T412" s="31"/>
      <c r="U412" s="59"/>
      <c r="W412" s="3"/>
    </row>
    <row r="413" spans="1:23" ht="12" customHeight="1">
      <c r="A413" s="48">
        <f t="shared" si="41"/>
        <v>408</v>
      </c>
      <c r="B413" s="27"/>
      <c r="C413" s="27"/>
      <c r="D413" s="12"/>
      <c r="E413" s="37" t="str">
        <f t="shared" si="42"/>
        <v/>
      </c>
      <c r="F413" s="37" t="str">
        <f t="shared" si="43"/>
        <v/>
      </c>
      <c r="G413" s="36"/>
      <c r="H413" s="28"/>
      <c r="I413" s="28"/>
      <c r="J413" s="36"/>
      <c r="K413" s="40"/>
      <c r="L413" s="40"/>
      <c r="M413" s="29" t="str">
        <f t="shared" si="45"/>
        <v/>
      </c>
      <c r="N413" s="30"/>
      <c r="O413" s="17" t="str">
        <f>IFERROR(VLOOKUP(M413,計算用!$A$8:$B$15,2,FALSE),"")</f>
        <v/>
      </c>
      <c r="P413" s="41"/>
      <c r="Q413" s="41"/>
      <c r="R413" s="41"/>
      <c r="S413" s="16" t="str">
        <f t="shared" si="44"/>
        <v/>
      </c>
      <c r="T413" s="31"/>
      <c r="U413" s="59"/>
    </row>
    <row r="414" spans="1:23" ht="12" customHeight="1">
      <c r="A414" s="48">
        <f t="shared" si="41"/>
        <v>409</v>
      </c>
      <c r="B414" s="27"/>
      <c r="C414" s="27"/>
      <c r="D414" s="12"/>
      <c r="E414" s="37" t="str">
        <f t="shared" si="42"/>
        <v/>
      </c>
      <c r="F414" s="37" t="str">
        <f t="shared" si="43"/>
        <v/>
      </c>
      <c r="G414" s="36"/>
      <c r="H414" s="28"/>
      <c r="I414" s="28"/>
      <c r="J414" s="36"/>
      <c r="K414" s="40"/>
      <c r="L414" s="40"/>
      <c r="M414" s="29" t="str">
        <f t="shared" si="45"/>
        <v/>
      </c>
      <c r="N414" s="30"/>
      <c r="O414" s="17" t="str">
        <f>IFERROR(VLOOKUP(M414,計算用!$A$8:$B$15,2,FALSE),"")</f>
        <v/>
      </c>
      <c r="P414" s="41"/>
      <c r="Q414" s="41"/>
      <c r="R414" s="41"/>
      <c r="S414" s="16" t="str">
        <f t="shared" si="44"/>
        <v/>
      </c>
      <c r="T414" s="31"/>
      <c r="U414" s="59"/>
    </row>
    <row r="415" spans="1:23" ht="12" customHeight="1">
      <c r="A415" s="48">
        <f t="shared" ref="A415:A478" si="46">ROW()-5</f>
        <v>410</v>
      </c>
      <c r="B415" s="27"/>
      <c r="C415" s="27"/>
      <c r="D415" s="12"/>
      <c r="E415" s="37" t="str">
        <f t="shared" si="42"/>
        <v/>
      </c>
      <c r="F415" s="37" t="str">
        <f t="shared" si="43"/>
        <v/>
      </c>
      <c r="G415" s="36"/>
      <c r="H415" s="28"/>
      <c r="I415" s="28"/>
      <c r="J415" s="36"/>
      <c r="K415" s="40"/>
      <c r="L415" s="40"/>
      <c r="M415" s="29" t="str">
        <f t="shared" si="45"/>
        <v/>
      </c>
      <c r="N415" s="30"/>
      <c r="O415" s="17" t="str">
        <f>IFERROR(VLOOKUP(M415,計算用!$A$8:$B$15,2,FALSE),"")</f>
        <v/>
      </c>
      <c r="P415" s="41"/>
      <c r="Q415" s="41"/>
      <c r="R415" s="41"/>
      <c r="S415" s="16" t="str">
        <f t="shared" si="44"/>
        <v/>
      </c>
      <c r="T415" s="31"/>
      <c r="U415" s="59"/>
    </row>
    <row r="416" spans="1:23" ht="12" customHeight="1">
      <c r="A416" s="48">
        <f t="shared" si="46"/>
        <v>411</v>
      </c>
      <c r="B416" s="27"/>
      <c r="C416" s="27"/>
      <c r="D416" s="12"/>
      <c r="E416" s="37" t="str">
        <f t="shared" si="42"/>
        <v/>
      </c>
      <c r="F416" s="37" t="str">
        <f t="shared" si="43"/>
        <v/>
      </c>
      <c r="G416" s="36"/>
      <c r="H416" s="28"/>
      <c r="I416" s="28"/>
      <c r="J416" s="36"/>
      <c r="K416" s="40"/>
      <c r="L416" s="40"/>
      <c r="M416" s="29" t="str">
        <f t="shared" si="45"/>
        <v/>
      </c>
      <c r="N416" s="30"/>
      <c r="O416" s="17" t="str">
        <f>IFERROR(VLOOKUP(M416,計算用!$A$8:$B$15,2,FALSE),"")</f>
        <v/>
      </c>
      <c r="P416" s="41"/>
      <c r="Q416" s="41"/>
      <c r="R416" s="41"/>
      <c r="S416" s="16" t="str">
        <f t="shared" si="44"/>
        <v/>
      </c>
      <c r="T416" s="31"/>
      <c r="U416" s="59"/>
    </row>
    <row r="417" spans="1:21" ht="12" customHeight="1">
      <c r="A417" s="48">
        <f t="shared" si="46"/>
        <v>412</v>
      </c>
      <c r="B417" s="27"/>
      <c r="C417" s="27"/>
      <c r="D417" s="12"/>
      <c r="E417" s="37" t="str">
        <f t="shared" si="42"/>
        <v/>
      </c>
      <c r="F417" s="37" t="str">
        <f t="shared" si="43"/>
        <v/>
      </c>
      <c r="G417" s="36"/>
      <c r="H417" s="28"/>
      <c r="I417" s="28"/>
      <c r="J417" s="36"/>
      <c r="K417" s="40"/>
      <c r="L417" s="40"/>
      <c r="M417" s="29" t="str">
        <f t="shared" si="45"/>
        <v/>
      </c>
      <c r="N417" s="30"/>
      <c r="O417" s="17" t="str">
        <f>IFERROR(VLOOKUP(M417,計算用!$A$8:$B$15,2,FALSE),"")</f>
        <v/>
      </c>
      <c r="P417" s="41"/>
      <c r="Q417" s="41"/>
      <c r="R417" s="41"/>
      <c r="S417" s="16" t="str">
        <f t="shared" si="44"/>
        <v/>
      </c>
      <c r="T417" s="31"/>
      <c r="U417" s="59"/>
    </row>
    <row r="418" spans="1:21" ht="12" customHeight="1">
      <c r="A418" s="48">
        <f t="shared" si="46"/>
        <v>413</v>
      </c>
      <c r="B418" s="27"/>
      <c r="C418" s="27"/>
      <c r="D418" s="12"/>
      <c r="E418" s="37" t="str">
        <f t="shared" si="42"/>
        <v/>
      </c>
      <c r="F418" s="37" t="str">
        <f t="shared" si="43"/>
        <v/>
      </c>
      <c r="G418" s="36"/>
      <c r="H418" s="28"/>
      <c r="I418" s="28"/>
      <c r="J418" s="36"/>
      <c r="K418" s="40"/>
      <c r="L418" s="40"/>
      <c r="M418" s="29" t="str">
        <f t="shared" si="45"/>
        <v/>
      </c>
      <c r="N418" s="30"/>
      <c r="O418" s="17" t="str">
        <f>IFERROR(VLOOKUP(M418,計算用!$A$8:$B$15,2,FALSE),"")</f>
        <v/>
      </c>
      <c r="P418" s="41"/>
      <c r="Q418" s="41"/>
      <c r="R418" s="41"/>
      <c r="S418" s="16" t="str">
        <f t="shared" si="44"/>
        <v/>
      </c>
      <c r="T418" s="31"/>
      <c r="U418" s="59"/>
    </row>
    <row r="419" spans="1:21" ht="12" customHeight="1">
      <c r="A419" s="48">
        <f t="shared" si="46"/>
        <v>414</v>
      </c>
      <c r="B419" s="27"/>
      <c r="C419" s="27"/>
      <c r="D419" s="12"/>
      <c r="E419" s="37" t="str">
        <f t="shared" ref="E419:E482" si="47">B419&amp;C419&amp;D419</f>
        <v/>
      </c>
      <c r="F419" s="37" t="str">
        <f t="shared" ref="F419:F482" si="48">IF(E419="","",COUNTIF($E$6:$E$1385,E419))</f>
        <v/>
      </c>
      <c r="G419" s="36"/>
      <c r="H419" s="28"/>
      <c r="I419" s="28"/>
      <c r="J419" s="36"/>
      <c r="K419" s="40"/>
      <c r="L419" s="40"/>
      <c r="M419" s="29" t="str">
        <f t="shared" si="45"/>
        <v/>
      </c>
      <c r="N419" s="30"/>
      <c r="O419" s="17" t="str">
        <f>IFERROR(VLOOKUP(M419,計算用!$A$8:$B$15,2,FALSE),"")</f>
        <v/>
      </c>
      <c r="P419" s="41"/>
      <c r="Q419" s="41"/>
      <c r="R419" s="41"/>
      <c r="S419" s="16" t="str">
        <f t="shared" ref="S419:S482" si="49">IF(F419&gt;=2,"","可")</f>
        <v/>
      </c>
      <c r="T419" s="31"/>
      <c r="U419" s="59"/>
    </row>
    <row r="420" spans="1:21" ht="12" customHeight="1">
      <c r="A420" s="48">
        <f t="shared" si="46"/>
        <v>415</v>
      </c>
      <c r="B420" s="27"/>
      <c r="C420" s="27"/>
      <c r="D420" s="12"/>
      <c r="E420" s="37" t="str">
        <f t="shared" si="47"/>
        <v/>
      </c>
      <c r="F420" s="37" t="str">
        <f t="shared" si="48"/>
        <v/>
      </c>
      <c r="G420" s="36"/>
      <c r="H420" s="28"/>
      <c r="I420" s="28"/>
      <c r="J420" s="36"/>
      <c r="K420" s="40"/>
      <c r="L420" s="40"/>
      <c r="M420" s="29" t="str">
        <f t="shared" si="45"/>
        <v/>
      </c>
      <c r="N420" s="30"/>
      <c r="O420" s="17" t="str">
        <f>IFERROR(VLOOKUP(M420,計算用!$A$8:$B$15,2,FALSE),"")</f>
        <v/>
      </c>
      <c r="P420" s="41"/>
      <c r="Q420" s="41"/>
      <c r="R420" s="41"/>
      <c r="S420" s="16" t="str">
        <f t="shared" si="49"/>
        <v/>
      </c>
      <c r="T420" s="31"/>
      <c r="U420" s="59"/>
    </row>
    <row r="421" spans="1:21" ht="12" customHeight="1">
      <c r="A421" s="48">
        <f t="shared" si="46"/>
        <v>416</v>
      </c>
      <c r="B421" s="27"/>
      <c r="C421" s="27"/>
      <c r="D421" s="12"/>
      <c r="E421" s="37" t="str">
        <f t="shared" si="47"/>
        <v/>
      </c>
      <c r="F421" s="37" t="str">
        <f t="shared" si="48"/>
        <v/>
      </c>
      <c r="G421" s="36"/>
      <c r="H421" s="28"/>
      <c r="I421" s="28"/>
      <c r="J421" s="36"/>
      <c r="K421" s="40"/>
      <c r="L421" s="40"/>
      <c r="M421" s="29" t="str">
        <f t="shared" si="45"/>
        <v/>
      </c>
      <c r="N421" s="30"/>
      <c r="O421" s="17" t="str">
        <f>IFERROR(VLOOKUP(M421,計算用!$A$8:$B$15,2,FALSE),"")</f>
        <v/>
      </c>
      <c r="P421" s="41"/>
      <c r="Q421" s="41"/>
      <c r="R421" s="41"/>
      <c r="S421" s="16" t="str">
        <f t="shared" si="49"/>
        <v/>
      </c>
      <c r="T421" s="31"/>
      <c r="U421" s="59"/>
    </row>
    <row r="422" spans="1:21" ht="12" customHeight="1">
      <c r="A422" s="48">
        <f t="shared" si="46"/>
        <v>417</v>
      </c>
      <c r="B422" s="27"/>
      <c r="C422" s="27"/>
      <c r="D422" s="12"/>
      <c r="E422" s="37" t="str">
        <f t="shared" si="47"/>
        <v/>
      </c>
      <c r="F422" s="37" t="str">
        <f t="shared" si="48"/>
        <v/>
      </c>
      <c r="G422" s="36"/>
      <c r="H422" s="28"/>
      <c r="I422" s="28"/>
      <c r="J422" s="36"/>
      <c r="K422" s="40"/>
      <c r="L422" s="40"/>
      <c r="M422" s="29" t="str">
        <f t="shared" si="45"/>
        <v/>
      </c>
      <c r="N422" s="30"/>
      <c r="O422" s="17" t="str">
        <f>IFERROR(VLOOKUP(M422,計算用!$A$8:$B$15,2,FALSE),"")</f>
        <v/>
      </c>
      <c r="P422" s="41"/>
      <c r="Q422" s="41"/>
      <c r="R422" s="41"/>
      <c r="S422" s="16" t="str">
        <f t="shared" si="49"/>
        <v/>
      </c>
      <c r="T422" s="31"/>
      <c r="U422" s="59"/>
    </row>
    <row r="423" spans="1:21" ht="12" customHeight="1">
      <c r="A423" s="48">
        <f t="shared" si="46"/>
        <v>418</v>
      </c>
      <c r="B423" s="27"/>
      <c r="C423" s="27"/>
      <c r="D423" s="12"/>
      <c r="E423" s="37" t="str">
        <f t="shared" si="47"/>
        <v/>
      </c>
      <c r="F423" s="37" t="str">
        <f t="shared" si="48"/>
        <v/>
      </c>
      <c r="G423" s="36"/>
      <c r="H423" s="28"/>
      <c r="I423" s="28"/>
      <c r="J423" s="36"/>
      <c r="K423" s="40"/>
      <c r="L423" s="40"/>
      <c r="M423" s="29" t="str">
        <f t="shared" si="45"/>
        <v/>
      </c>
      <c r="N423" s="30"/>
      <c r="O423" s="17" t="str">
        <f>IFERROR(VLOOKUP(M423,計算用!$A$8:$B$15,2,FALSE),"")</f>
        <v/>
      </c>
      <c r="P423" s="41"/>
      <c r="Q423" s="41"/>
      <c r="R423" s="41"/>
      <c r="S423" s="16" t="str">
        <f t="shared" si="49"/>
        <v/>
      </c>
      <c r="T423" s="31"/>
      <c r="U423" s="59"/>
    </row>
    <row r="424" spans="1:21" ht="12" customHeight="1">
      <c r="A424" s="48">
        <f t="shared" si="46"/>
        <v>419</v>
      </c>
      <c r="B424" s="27"/>
      <c r="C424" s="27"/>
      <c r="D424" s="12"/>
      <c r="E424" s="37" t="str">
        <f t="shared" si="47"/>
        <v/>
      </c>
      <c r="F424" s="37" t="str">
        <f t="shared" si="48"/>
        <v/>
      </c>
      <c r="G424" s="36"/>
      <c r="H424" s="28"/>
      <c r="I424" s="28"/>
      <c r="J424" s="36"/>
      <c r="K424" s="40"/>
      <c r="L424" s="40"/>
      <c r="M424" s="29" t="str">
        <f t="shared" si="45"/>
        <v/>
      </c>
      <c r="N424" s="30"/>
      <c r="O424" s="17" t="str">
        <f>IFERROR(VLOOKUP(M424,計算用!$A$8:$B$15,2,FALSE),"")</f>
        <v/>
      </c>
      <c r="P424" s="41"/>
      <c r="Q424" s="41"/>
      <c r="R424" s="41"/>
      <c r="S424" s="16" t="str">
        <f t="shared" si="49"/>
        <v/>
      </c>
      <c r="T424" s="31"/>
      <c r="U424" s="59"/>
    </row>
    <row r="425" spans="1:21" ht="12" customHeight="1">
      <c r="A425" s="48">
        <f t="shared" si="46"/>
        <v>420</v>
      </c>
      <c r="B425" s="27"/>
      <c r="C425" s="27"/>
      <c r="D425" s="12"/>
      <c r="E425" s="37" t="str">
        <f t="shared" si="47"/>
        <v/>
      </c>
      <c r="F425" s="37" t="str">
        <f t="shared" si="48"/>
        <v/>
      </c>
      <c r="G425" s="36"/>
      <c r="H425" s="28"/>
      <c r="I425" s="28"/>
      <c r="J425" s="36"/>
      <c r="K425" s="40"/>
      <c r="L425" s="40"/>
      <c r="M425" s="29" t="str">
        <f t="shared" si="45"/>
        <v/>
      </c>
      <c r="N425" s="30"/>
      <c r="O425" s="17" t="str">
        <f>IFERROR(VLOOKUP(M425,計算用!$A$8:$B$15,2,FALSE),"")</f>
        <v/>
      </c>
      <c r="P425" s="41"/>
      <c r="Q425" s="41"/>
      <c r="R425" s="41"/>
      <c r="S425" s="16" t="str">
        <f t="shared" si="49"/>
        <v/>
      </c>
      <c r="T425" s="31"/>
      <c r="U425" s="59"/>
    </row>
    <row r="426" spans="1:21" ht="12" customHeight="1">
      <c r="A426" s="48">
        <f t="shared" si="46"/>
        <v>421</v>
      </c>
      <c r="B426" s="27"/>
      <c r="C426" s="27"/>
      <c r="D426" s="12"/>
      <c r="E426" s="37" t="str">
        <f t="shared" si="47"/>
        <v/>
      </c>
      <c r="F426" s="37" t="str">
        <f t="shared" si="48"/>
        <v/>
      </c>
      <c r="G426" s="36"/>
      <c r="H426" s="28"/>
      <c r="I426" s="28"/>
      <c r="J426" s="36"/>
      <c r="K426" s="40"/>
      <c r="L426" s="40"/>
      <c r="M426" s="29" t="str">
        <f t="shared" si="45"/>
        <v/>
      </c>
      <c r="N426" s="30"/>
      <c r="O426" s="17" t="str">
        <f>IFERROR(VLOOKUP(M426,計算用!$A$8:$B$15,2,FALSE),"")</f>
        <v/>
      </c>
      <c r="P426" s="41"/>
      <c r="Q426" s="41"/>
      <c r="R426" s="41"/>
      <c r="S426" s="16" t="str">
        <f t="shared" si="49"/>
        <v/>
      </c>
      <c r="T426" s="31"/>
      <c r="U426" s="59"/>
    </row>
    <row r="427" spans="1:21" ht="12" customHeight="1">
      <c r="A427" s="48">
        <f t="shared" si="46"/>
        <v>422</v>
      </c>
      <c r="B427" s="27"/>
      <c r="C427" s="27"/>
      <c r="D427" s="12"/>
      <c r="E427" s="37" t="str">
        <f t="shared" si="47"/>
        <v/>
      </c>
      <c r="F427" s="37" t="str">
        <f t="shared" si="48"/>
        <v/>
      </c>
      <c r="G427" s="36"/>
      <c r="H427" s="28"/>
      <c r="I427" s="28"/>
      <c r="J427" s="36"/>
      <c r="K427" s="40"/>
      <c r="L427" s="40"/>
      <c r="M427" s="29" t="str">
        <f t="shared" si="45"/>
        <v/>
      </c>
      <c r="N427" s="30"/>
      <c r="O427" s="17" t="str">
        <f>IFERROR(VLOOKUP(M427,計算用!$A$8:$B$15,2,FALSE),"")</f>
        <v/>
      </c>
      <c r="P427" s="41"/>
      <c r="Q427" s="41"/>
      <c r="R427" s="41"/>
      <c r="S427" s="16" t="str">
        <f t="shared" si="49"/>
        <v/>
      </c>
      <c r="T427" s="31"/>
      <c r="U427" s="59"/>
    </row>
    <row r="428" spans="1:21" ht="12" customHeight="1">
      <c r="A428" s="48">
        <f t="shared" si="46"/>
        <v>423</v>
      </c>
      <c r="B428" s="27"/>
      <c r="C428" s="27"/>
      <c r="D428" s="12"/>
      <c r="E428" s="37" t="str">
        <f t="shared" si="47"/>
        <v/>
      </c>
      <c r="F428" s="37" t="str">
        <f t="shared" si="48"/>
        <v/>
      </c>
      <c r="G428" s="36"/>
      <c r="H428" s="28"/>
      <c r="I428" s="28"/>
      <c r="J428" s="36"/>
      <c r="K428" s="40"/>
      <c r="L428" s="40"/>
      <c r="M428" s="29" t="str">
        <f t="shared" si="45"/>
        <v/>
      </c>
      <c r="N428" s="30"/>
      <c r="O428" s="17" t="str">
        <f>IFERROR(VLOOKUP(M428,計算用!$A$8:$B$15,2,FALSE),"")</f>
        <v/>
      </c>
      <c r="P428" s="41"/>
      <c r="Q428" s="41"/>
      <c r="R428" s="41"/>
      <c r="S428" s="16" t="str">
        <f t="shared" si="49"/>
        <v/>
      </c>
      <c r="T428" s="31"/>
      <c r="U428" s="59"/>
    </row>
    <row r="429" spans="1:21" ht="12" customHeight="1">
      <c r="A429" s="48">
        <f t="shared" si="46"/>
        <v>424</v>
      </c>
      <c r="B429" s="27"/>
      <c r="C429" s="27"/>
      <c r="D429" s="12"/>
      <c r="E429" s="37" t="str">
        <f t="shared" si="47"/>
        <v/>
      </c>
      <c r="F429" s="37" t="str">
        <f t="shared" si="48"/>
        <v/>
      </c>
      <c r="G429" s="36"/>
      <c r="H429" s="28"/>
      <c r="I429" s="28"/>
      <c r="J429" s="36"/>
      <c r="K429" s="40"/>
      <c r="L429" s="40"/>
      <c r="M429" s="29" t="str">
        <f t="shared" si="45"/>
        <v/>
      </c>
      <c r="N429" s="30"/>
      <c r="O429" s="17" t="str">
        <f>IFERROR(VLOOKUP(M429,計算用!$A$8:$B$15,2,FALSE),"")</f>
        <v/>
      </c>
      <c r="P429" s="41"/>
      <c r="Q429" s="41"/>
      <c r="R429" s="41"/>
      <c r="S429" s="16" t="str">
        <f t="shared" si="49"/>
        <v/>
      </c>
      <c r="T429" s="31"/>
      <c r="U429" s="59"/>
    </row>
    <row r="430" spans="1:21" ht="12" customHeight="1">
      <c r="A430" s="48">
        <f t="shared" si="46"/>
        <v>425</v>
      </c>
      <c r="B430" s="27"/>
      <c r="C430" s="27"/>
      <c r="D430" s="12"/>
      <c r="E430" s="37" t="str">
        <f t="shared" si="47"/>
        <v/>
      </c>
      <c r="F430" s="37" t="str">
        <f t="shared" si="48"/>
        <v/>
      </c>
      <c r="G430" s="36"/>
      <c r="H430" s="28"/>
      <c r="I430" s="28"/>
      <c r="J430" s="36"/>
      <c r="K430" s="40"/>
      <c r="L430" s="40"/>
      <c r="M430" s="29" t="str">
        <f t="shared" si="45"/>
        <v/>
      </c>
      <c r="N430" s="30"/>
      <c r="O430" s="17" t="str">
        <f>IFERROR(VLOOKUP(M430,計算用!$A$8:$B$15,2,FALSE),"")</f>
        <v/>
      </c>
      <c r="P430" s="41"/>
      <c r="Q430" s="41"/>
      <c r="R430" s="41"/>
      <c r="S430" s="16" t="str">
        <f t="shared" si="49"/>
        <v/>
      </c>
      <c r="T430" s="31"/>
      <c r="U430" s="59"/>
    </row>
    <row r="431" spans="1:21" ht="12" customHeight="1">
      <c r="A431" s="48">
        <f t="shared" si="46"/>
        <v>426</v>
      </c>
      <c r="B431" s="27"/>
      <c r="C431" s="27"/>
      <c r="D431" s="12"/>
      <c r="E431" s="37" t="str">
        <f t="shared" si="47"/>
        <v/>
      </c>
      <c r="F431" s="37" t="str">
        <f t="shared" si="48"/>
        <v/>
      </c>
      <c r="G431" s="36"/>
      <c r="H431" s="28"/>
      <c r="I431" s="28"/>
      <c r="J431" s="36"/>
      <c r="K431" s="40"/>
      <c r="L431" s="40"/>
      <c r="M431" s="29" t="str">
        <f t="shared" si="45"/>
        <v/>
      </c>
      <c r="N431" s="30"/>
      <c r="O431" s="17" t="str">
        <f>IFERROR(VLOOKUP(M431,計算用!$A$8:$B$15,2,FALSE),"")</f>
        <v/>
      </c>
      <c r="P431" s="41"/>
      <c r="Q431" s="41"/>
      <c r="R431" s="41"/>
      <c r="S431" s="16" t="str">
        <f t="shared" si="49"/>
        <v/>
      </c>
      <c r="T431" s="31"/>
      <c r="U431" s="59"/>
    </row>
    <row r="432" spans="1:21" ht="12" customHeight="1">
      <c r="A432" s="48">
        <f t="shared" si="46"/>
        <v>427</v>
      </c>
      <c r="B432" s="27"/>
      <c r="C432" s="27"/>
      <c r="D432" s="12"/>
      <c r="E432" s="37" t="str">
        <f t="shared" si="47"/>
        <v/>
      </c>
      <c r="F432" s="37" t="str">
        <f t="shared" si="48"/>
        <v/>
      </c>
      <c r="G432" s="36"/>
      <c r="H432" s="28"/>
      <c r="I432" s="28"/>
      <c r="J432" s="36"/>
      <c r="K432" s="40"/>
      <c r="L432" s="40"/>
      <c r="M432" s="29" t="str">
        <f t="shared" si="45"/>
        <v/>
      </c>
      <c r="N432" s="30"/>
      <c r="O432" s="17" t="str">
        <f>IFERROR(VLOOKUP(M432,計算用!$A$8:$B$15,2,FALSE),"")</f>
        <v/>
      </c>
      <c r="P432" s="41"/>
      <c r="Q432" s="41"/>
      <c r="R432" s="41"/>
      <c r="S432" s="16" t="str">
        <f t="shared" si="49"/>
        <v/>
      </c>
      <c r="T432" s="31"/>
      <c r="U432" s="59"/>
    </row>
    <row r="433" spans="1:21" ht="12" customHeight="1">
      <c r="A433" s="48">
        <f t="shared" si="46"/>
        <v>428</v>
      </c>
      <c r="B433" s="27"/>
      <c r="C433" s="27"/>
      <c r="D433" s="12"/>
      <c r="E433" s="37" t="str">
        <f t="shared" si="47"/>
        <v/>
      </c>
      <c r="F433" s="37" t="str">
        <f t="shared" si="48"/>
        <v/>
      </c>
      <c r="G433" s="36"/>
      <c r="H433" s="28"/>
      <c r="I433" s="28"/>
      <c r="J433" s="36"/>
      <c r="K433" s="40"/>
      <c r="L433" s="40"/>
      <c r="M433" s="29" t="str">
        <f t="shared" si="45"/>
        <v/>
      </c>
      <c r="N433" s="30"/>
      <c r="O433" s="17" t="str">
        <f>IFERROR(VLOOKUP(M433,計算用!$A$8:$B$15,2,FALSE),"")</f>
        <v/>
      </c>
      <c r="P433" s="41"/>
      <c r="Q433" s="41"/>
      <c r="R433" s="41"/>
      <c r="S433" s="16" t="str">
        <f t="shared" si="49"/>
        <v/>
      </c>
      <c r="T433" s="31"/>
      <c r="U433" s="59"/>
    </row>
    <row r="434" spans="1:21" ht="12" customHeight="1">
      <c r="A434" s="48">
        <f t="shared" si="46"/>
        <v>429</v>
      </c>
      <c r="B434" s="27"/>
      <c r="C434" s="27"/>
      <c r="D434" s="12"/>
      <c r="E434" s="37" t="str">
        <f t="shared" si="47"/>
        <v/>
      </c>
      <c r="F434" s="37" t="str">
        <f t="shared" si="48"/>
        <v/>
      </c>
      <c r="G434" s="36"/>
      <c r="H434" s="28"/>
      <c r="I434" s="28"/>
      <c r="J434" s="36"/>
      <c r="K434" s="40"/>
      <c r="L434" s="40"/>
      <c r="M434" s="29" t="str">
        <f t="shared" si="45"/>
        <v/>
      </c>
      <c r="N434" s="30"/>
      <c r="O434" s="17" t="str">
        <f>IFERROR(VLOOKUP(M434,計算用!$A$8:$B$15,2,FALSE),"")</f>
        <v/>
      </c>
      <c r="P434" s="41"/>
      <c r="Q434" s="41"/>
      <c r="R434" s="41"/>
      <c r="S434" s="16" t="str">
        <f t="shared" si="49"/>
        <v/>
      </c>
      <c r="T434" s="31"/>
      <c r="U434" s="59"/>
    </row>
    <row r="435" spans="1:21" ht="12" customHeight="1">
      <c r="A435" s="48">
        <f t="shared" si="46"/>
        <v>430</v>
      </c>
      <c r="B435" s="27"/>
      <c r="C435" s="27"/>
      <c r="D435" s="12"/>
      <c r="E435" s="37" t="str">
        <f t="shared" si="47"/>
        <v/>
      </c>
      <c r="F435" s="37" t="str">
        <f t="shared" si="48"/>
        <v/>
      </c>
      <c r="G435" s="36"/>
      <c r="H435" s="28"/>
      <c r="I435" s="28"/>
      <c r="J435" s="36"/>
      <c r="K435" s="40"/>
      <c r="L435" s="40"/>
      <c r="M435" s="29" t="str">
        <f t="shared" si="45"/>
        <v/>
      </c>
      <c r="N435" s="30"/>
      <c r="O435" s="17" t="str">
        <f>IFERROR(VLOOKUP(M435,計算用!$A$8:$B$15,2,FALSE),"")</f>
        <v/>
      </c>
      <c r="P435" s="41"/>
      <c r="Q435" s="41"/>
      <c r="R435" s="41"/>
      <c r="S435" s="16" t="str">
        <f t="shared" si="49"/>
        <v/>
      </c>
      <c r="T435" s="31"/>
      <c r="U435" s="59"/>
    </row>
    <row r="436" spans="1:21" ht="12" customHeight="1">
      <c r="A436" s="48">
        <f t="shared" si="46"/>
        <v>431</v>
      </c>
      <c r="B436" s="27"/>
      <c r="C436" s="27"/>
      <c r="D436" s="12"/>
      <c r="E436" s="37" t="str">
        <f t="shared" si="47"/>
        <v/>
      </c>
      <c r="F436" s="37" t="str">
        <f t="shared" si="48"/>
        <v/>
      </c>
      <c r="G436" s="36"/>
      <c r="H436" s="28"/>
      <c r="I436" s="28"/>
      <c r="J436" s="36"/>
      <c r="K436" s="40"/>
      <c r="L436" s="40"/>
      <c r="M436" s="29" t="str">
        <f t="shared" si="45"/>
        <v/>
      </c>
      <c r="N436" s="30"/>
      <c r="O436" s="17" t="str">
        <f>IFERROR(VLOOKUP(M436,計算用!$A$8:$B$15,2,FALSE),"")</f>
        <v/>
      </c>
      <c r="P436" s="41"/>
      <c r="Q436" s="41"/>
      <c r="R436" s="41"/>
      <c r="S436" s="16" t="str">
        <f t="shared" si="49"/>
        <v/>
      </c>
      <c r="T436" s="31"/>
      <c r="U436" s="59"/>
    </row>
    <row r="437" spans="1:21" ht="12" customHeight="1">
      <c r="A437" s="48">
        <f t="shared" si="46"/>
        <v>432</v>
      </c>
      <c r="B437" s="27"/>
      <c r="C437" s="27"/>
      <c r="D437" s="12"/>
      <c r="E437" s="37" t="str">
        <f t="shared" si="47"/>
        <v/>
      </c>
      <c r="F437" s="37" t="str">
        <f t="shared" si="48"/>
        <v/>
      </c>
      <c r="G437" s="36"/>
      <c r="H437" s="28"/>
      <c r="I437" s="28"/>
      <c r="J437" s="36"/>
      <c r="K437" s="40"/>
      <c r="L437" s="40"/>
      <c r="M437" s="29" t="str">
        <f t="shared" si="45"/>
        <v/>
      </c>
      <c r="N437" s="30"/>
      <c r="O437" s="17" t="str">
        <f>IFERROR(VLOOKUP(M437,計算用!$A$8:$B$15,2,FALSE),"")</f>
        <v/>
      </c>
      <c r="P437" s="41"/>
      <c r="Q437" s="41"/>
      <c r="R437" s="41"/>
      <c r="S437" s="16" t="str">
        <f t="shared" si="49"/>
        <v/>
      </c>
      <c r="T437" s="31"/>
      <c r="U437" s="59"/>
    </row>
    <row r="438" spans="1:21" ht="12" customHeight="1">
      <c r="A438" s="48">
        <f t="shared" si="46"/>
        <v>433</v>
      </c>
      <c r="B438" s="27"/>
      <c r="C438" s="27"/>
      <c r="D438" s="12"/>
      <c r="E438" s="37" t="str">
        <f t="shared" si="47"/>
        <v/>
      </c>
      <c r="F438" s="37" t="str">
        <f t="shared" si="48"/>
        <v/>
      </c>
      <c r="G438" s="36"/>
      <c r="H438" s="28"/>
      <c r="I438" s="28"/>
      <c r="J438" s="36"/>
      <c r="K438" s="40"/>
      <c r="L438" s="40"/>
      <c r="M438" s="29" t="str">
        <f t="shared" si="45"/>
        <v/>
      </c>
      <c r="N438" s="30"/>
      <c r="O438" s="17" t="str">
        <f>IFERROR(VLOOKUP(M438,計算用!$A$8:$B$15,2,FALSE),"")</f>
        <v/>
      </c>
      <c r="P438" s="41"/>
      <c r="Q438" s="41"/>
      <c r="R438" s="41"/>
      <c r="S438" s="16" t="str">
        <f t="shared" si="49"/>
        <v/>
      </c>
      <c r="T438" s="31"/>
      <c r="U438" s="59"/>
    </row>
    <row r="439" spans="1:21" ht="12" customHeight="1">
      <c r="A439" s="48">
        <f t="shared" si="46"/>
        <v>434</v>
      </c>
      <c r="B439" s="27"/>
      <c r="C439" s="27"/>
      <c r="D439" s="12"/>
      <c r="E439" s="37" t="str">
        <f t="shared" si="47"/>
        <v/>
      </c>
      <c r="F439" s="37" t="str">
        <f t="shared" si="48"/>
        <v/>
      </c>
      <c r="G439" s="36"/>
      <c r="H439" s="28"/>
      <c r="I439" s="28"/>
      <c r="J439" s="36"/>
      <c r="K439" s="40"/>
      <c r="L439" s="40"/>
      <c r="M439" s="29" t="str">
        <f t="shared" si="45"/>
        <v/>
      </c>
      <c r="N439" s="30"/>
      <c r="O439" s="17" t="str">
        <f>IFERROR(VLOOKUP(M439,計算用!$A$8:$B$15,2,FALSE),"")</f>
        <v/>
      </c>
      <c r="P439" s="41"/>
      <c r="Q439" s="41"/>
      <c r="R439" s="41"/>
      <c r="S439" s="16" t="str">
        <f t="shared" si="49"/>
        <v/>
      </c>
      <c r="T439" s="31"/>
      <c r="U439" s="59"/>
    </row>
    <row r="440" spans="1:21" ht="12" customHeight="1">
      <c r="A440" s="48">
        <f t="shared" si="46"/>
        <v>435</v>
      </c>
      <c r="B440" s="27"/>
      <c r="C440" s="27"/>
      <c r="D440" s="12"/>
      <c r="E440" s="37" t="str">
        <f t="shared" si="47"/>
        <v/>
      </c>
      <c r="F440" s="37" t="str">
        <f t="shared" si="48"/>
        <v/>
      </c>
      <c r="G440" s="36"/>
      <c r="H440" s="28"/>
      <c r="I440" s="28"/>
      <c r="J440" s="36"/>
      <c r="K440" s="40"/>
      <c r="L440" s="40"/>
      <c r="M440" s="29" t="str">
        <f t="shared" si="45"/>
        <v/>
      </c>
      <c r="N440" s="30"/>
      <c r="O440" s="17" t="str">
        <f>IFERROR(VLOOKUP(M440,計算用!$A$8:$B$15,2,FALSE),"")</f>
        <v/>
      </c>
      <c r="P440" s="41"/>
      <c r="Q440" s="41"/>
      <c r="R440" s="41"/>
      <c r="S440" s="16" t="str">
        <f t="shared" si="49"/>
        <v/>
      </c>
      <c r="T440" s="31"/>
      <c r="U440" s="59"/>
    </row>
    <row r="441" spans="1:21" ht="12" customHeight="1">
      <c r="A441" s="48">
        <f t="shared" si="46"/>
        <v>436</v>
      </c>
      <c r="B441" s="27"/>
      <c r="C441" s="27"/>
      <c r="D441" s="12"/>
      <c r="E441" s="37" t="str">
        <f t="shared" si="47"/>
        <v/>
      </c>
      <c r="F441" s="37" t="str">
        <f t="shared" si="48"/>
        <v/>
      </c>
      <c r="G441" s="36"/>
      <c r="H441" s="28"/>
      <c r="I441" s="28"/>
      <c r="J441" s="36"/>
      <c r="K441" s="40"/>
      <c r="L441" s="40"/>
      <c r="M441" s="29" t="str">
        <f t="shared" si="45"/>
        <v/>
      </c>
      <c r="N441" s="30"/>
      <c r="O441" s="17" t="str">
        <f>IFERROR(VLOOKUP(M441,計算用!$A$8:$B$15,2,FALSE),"")</f>
        <v/>
      </c>
      <c r="P441" s="41"/>
      <c r="Q441" s="41"/>
      <c r="R441" s="41"/>
      <c r="S441" s="16" t="str">
        <f t="shared" si="49"/>
        <v/>
      </c>
      <c r="T441" s="31"/>
      <c r="U441" s="59"/>
    </row>
    <row r="442" spans="1:21" ht="12" customHeight="1">
      <c r="A442" s="48">
        <f t="shared" si="46"/>
        <v>437</v>
      </c>
      <c r="B442" s="27"/>
      <c r="C442" s="27"/>
      <c r="D442" s="12"/>
      <c r="E442" s="37" t="str">
        <f t="shared" si="47"/>
        <v/>
      </c>
      <c r="F442" s="37" t="str">
        <f t="shared" si="48"/>
        <v/>
      </c>
      <c r="G442" s="36"/>
      <c r="H442" s="28"/>
      <c r="I442" s="28"/>
      <c r="J442" s="36"/>
      <c r="K442" s="40"/>
      <c r="L442" s="40"/>
      <c r="M442" s="29" t="str">
        <f t="shared" si="45"/>
        <v/>
      </c>
      <c r="N442" s="30"/>
      <c r="O442" s="17" t="str">
        <f>IFERROR(VLOOKUP(M442,計算用!$A$8:$B$15,2,FALSE),"")</f>
        <v/>
      </c>
      <c r="P442" s="41"/>
      <c r="Q442" s="41"/>
      <c r="R442" s="41"/>
      <c r="S442" s="16" t="str">
        <f t="shared" si="49"/>
        <v/>
      </c>
      <c r="T442" s="31"/>
      <c r="U442" s="59"/>
    </row>
    <row r="443" spans="1:21" ht="12" customHeight="1">
      <c r="A443" s="48">
        <f t="shared" si="46"/>
        <v>438</v>
      </c>
      <c r="B443" s="27"/>
      <c r="C443" s="27"/>
      <c r="D443" s="12"/>
      <c r="E443" s="37" t="str">
        <f t="shared" si="47"/>
        <v/>
      </c>
      <c r="F443" s="37" t="str">
        <f t="shared" si="48"/>
        <v/>
      </c>
      <c r="G443" s="36"/>
      <c r="H443" s="28"/>
      <c r="I443" s="28"/>
      <c r="J443" s="36"/>
      <c r="K443" s="40"/>
      <c r="L443" s="40"/>
      <c r="M443" s="29" t="str">
        <f t="shared" si="45"/>
        <v/>
      </c>
      <c r="N443" s="30"/>
      <c r="O443" s="17" t="str">
        <f>IFERROR(VLOOKUP(M443,計算用!$A$8:$B$15,2,FALSE),"")</f>
        <v/>
      </c>
      <c r="P443" s="41"/>
      <c r="Q443" s="41"/>
      <c r="R443" s="41"/>
      <c r="S443" s="16" t="str">
        <f t="shared" si="49"/>
        <v/>
      </c>
      <c r="T443" s="31"/>
      <c r="U443" s="59"/>
    </row>
    <row r="444" spans="1:21" ht="12" customHeight="1">
      <c r="A444" s="48">
        <f t="shared" si="46"/>
        <v>439</v>
      </c>
      <c r="B444" s="27"/>
      <c r="C444" s="27"/>
      <c r="D444" s="12"/>
      <c r="E444" s="37" t="str">
        <f t="shared" si="47"/>
        <v/>
      </c>
      <c r="F444" s="37" t="str">
        <f t="shared" si="48"/>
        <v/>
      </c>
      <c r="G444" s="36"/>
      <c r="H444" s="28"/>
      <c r="I444" s="28"/>
      <c r="J444" s="36"/>
      <c r="K444" s="40"/>
      <c r="L444" s="40"/>
      <c r="M444" s="29" t="str">
        <f t="shared" si="45"/>
        <v/>
      </c>
      <c r="N444" s="30"/>
      <c r="O444" s="17" t="str">
        <f>IFERROR(VLOOKUP(M444,計算用!$A$8:$B$15,2,FALSE),"")</f>
        <v/>
      </c>
      <c r="P444" s="41"/>
      <c r="Q444" s="41"/>
      <c r="R444" s="41"/>
      <c r="S444" s="16" t="str">
        <f t="shared" si="49"/>
        <v/>
      </c>
      <c r="T444" s="31"/>
      <c r="U444" s="59"/>
    </row>
    <row r="445" spans="1:21" ht="12" customHeight="1">
      <c r="A445" s="48">
        <f t="shared" si="46"/>
        <v>440</v>
      </c>
      <c r="B445" s="27"/>
      <c r="C445" s="27"/>
      <c r="D445" s="12"/>
      <c r="E445" s="37" t="str">
        <f t="shared" si="47"/>
        <v/>
      </c>
      <c r="F445" s="37" t="str">
        <f t="shared" si="48"/>
        <v/>
      </c>
      <c r="G445" s="36"/>
      <c r="H445" s="28"/>
      <c r="I445" s="28"/>
      <c r="J445" s="36"/>
      <c r="K445" s="40"/>
      <c r="L445" s="40"/>
      <c r="M445" s="29" t="str">
        <f t="shared" si="45"/>
        <v/>
      </c>
      <c r="N445" s="30"/>
      <c r="O445" s="17" t="str">
        <f>IFERROR(VLOOKUP(M445,計算用!$A$8:$B$15,2,FALSE),"")</f>
        <v/>
      </c>
      <c r="P445" s="41"/>
      <c r="Q445" s="41"/>
      <c r="R445" s="41"/>
      <c r="S445" s="16" t="str">
        <f t="shared" si="49"/>
        <v/>
      </c>
      <c r="T445" s="31"/>
      <c r="U445" s="59"/>
    </row>
    <row r="446" spans="1:21" ht="12" customHeight="1">
      <c r="A446" s="48">
        <f t="shared" si="46"/>
        <v>441</v>
      </c>
      <c r="B446" s="27"/>
      <c r="C446" s="27"/>
      <c r="D446" s="12"/>
      <c r="E446" s="37" t="str">
        <f t="shared" si="47"/>
        <v/>
      </c>
      <c r="F446" s="37" t="str">
        <f t="shared" si="48"/>
        <v/>
      </c>
      <c r="G446" s="36"/>
      <c r="H446" s="28"/>
      <c r="I446" s="28"/>
      <c r="J446" s="36"/>
      <c r="K446" s="40"/>
      <c r="L446" s="40"/>
      <c r="M446" s="29" t="str">
        <f t="shared" si="45"/>
        <v/>
      </c>
      <c r="N446" s="30"/>
      <c r="O446" s="17" t="str">
        <f>IFERROR(VLOOKUP(M446,計算用!$A$8:$B$15,2,FALSE),"")</f>
        <v/>
      </c>
      <c r="P446" s="41"/>
      <c r="Q446" s="41"/>
      <c r="R446" s="41"/>
      <c r="S446" s="16" t="str">
        <f t="shared" si="49"/>
        <v/>
      </c>
      <c r="T446" s="31"/>
      <c r="U446" s="59"/>
    </row>
    <row r="447" spans="1:21" ht="12" customHeight="1">
      <c r="A447" s="48">
        <f t="shared" si="46"/>
        <v>442</v>
      </c>
      <c r="B447" s="27"/>
      <c r="C447" s="27"/>
      <c r="D447" s="12"/>
      <c r="E447" s="37" t="str">
        <f t="shared" si="47"/>
        <v/>
      </c>
      <c r="F447" s="37" t="str">
        <f t="shared" si="48"/>
        <v/>
      </c>
      <c r="G447" s="36"/>
      <c r="H447" s="28"/>
      <c r="I447" s="28"/>
      <c r="J447" s="36"/>
      <c r="K447" s="40"/>
      <c r="L447" s="40"/>
      <c r="M447" s="29" t="str">
        <f t="shared" si="45"/>
        <v/>
      </c>
      <c r="N447" s="30"/>
      <c r="O447" s="17" t="str">
        <f>IFERROR(VLOOKUP(M447,計算用!$A$8:$B$15,2,FALSE),"")</f>
        <v/>
      </c>
      <c r="P447" s="41"/>
      <c r="Q447" s="41"/>
      <c r="R447" s="41"/>
      <c r="S447" s="16" t="str">
        <f t="shared" si="49"/>
        <v/>
      </c>
      <c r="T447" s="31"/>
      <c r="U447" s="59"/>
    </row>
    <row r="448" spans="1:21" ht="12" customHeight="1">
      <c r="A448" s="48">
        <f t="shared" si="46"/>
        <v>443</v>
      </c>
      <c r="B448" s="27"/>
      <c r="C448" s="27"/>
      <c r="D448" s="12"/>
      <c r="E448" s="37" t="str">
        <f t="shared" si="47"/>
        <v/>
      </c>
      <c r="F448" s="37" t="str">
        <f t="shared" si="48"/>
        <v/>
      </c>
      <c r="G448" s="36"/>
      <c r="H448" s="28"/>
      <c r="I448" s="28"/>
      <c r="J448" s="36"/>
      <c r="K448" s="40"/>
      <c r="L448" s="40"/>
      <c r="M448" s="29" t="str">
        <f t="shared" si="45"/>
        <v/>
      </c>
      <c r="N448" s="30"/>
      <c r="O448" s="17" t="str">
        <f>IFERROR(VLOOKUP(M448,計算用!$A$8:$B$15,2,FALSE),"")</f>
        <v/>
      </c>
      <c r="P448" s="41"/>
      <c r="Q448" s="41"/>
      <c r="R448" s="41"/>
      <c r="S448" s="16" t="str">
        <f t="shared" si="49"/>
        <v/>
      </c>
      <c r="T448" s="31"/>
      <c r="U448" s="59"/>
    </row>
    <row r="449" spans="1:21" ht="12" customHeight="1">
      <c r="A449" s="48">
        <f t="shared" si="46"/>
        <v>444</v>
      </c>
      <c r="B449" s="27"/>
      <c r="C449" s="27"/>
      <c r="D449" s="12"/>
      <c r="E449" s="37" t="str">
        <f t="shared" si="47"/>
        <v/>
      </c>
      <c r="F449" s="37" t="str">
        <f t="shared" si="48"/>
        <v/>
      </c>
      <c r="G449" s="36"/>
      <c r="H449" s="28"/>
      <c r="I449" s="28"/>
      <c r="J449" s="36"/>
      <c r="K449" s="40"/>
      <c r="L449" s="40"/>
      <c r="M449" s="29" t="str">
        <f t="shared" si="45"/>
        <v/>
      </c>
      <c r="N449" s="30"/>
      <c r="O449" s="17" t="str">
        <f>IFERROR(VLOOKUP(M449,計算用!$A$8:$B$15,2,FALSE),"")</f>
        <v/>
      </c>
      <c r="P449" s="41"/>
      <c r="Q449" s="41"/>
      <c r="R449" s="41"/>
      <c r="S449" s="16" t="str">
        <f t="shared" si="49"/>
        <v/>
      </c>
      <c r="T449" s="31"/>
      <c r="U449" s="59"/>
    </row>
    <row r="450" spans="1:21" ht="12" customHeight="1">
      <c r="A450" s="48">
        <f t="shared" si="46"/>
        <v>445</v>
      </c>
      <c r="B450" s="27"/>
      <c r="C450" s="27"/>
      <c r="D450" s="12"/>
      <c r="E450" s="37" t="str">
        <f t="shared" si="47"/>
        <v/>
      </c>
      <c r="F450" s="37" t="str">
        <f t="shared" si="48"/>
        <v/>
      </c>
      <c r="G450" s="36"/>
      <c r="H450" s="28"/>
      <c r="I450" s="28"/>
      <c r="J450" s="36"/>
      <c r="K450" s="40"/>
      <c r="L450" s="40"/>
      <c r="M450" s="29" t="str">
        <f t="shared" si="45"/>
        <v/>
      </c>
      <c r="N450" s="30"/>
      <c r="O450" s="17" t="str">
        <f>IFERROR(VLOOKUP(M450,計算用!$A$8:$B$15,2,FALSE),"")</f>
        <v/>
      </c>
      <c r="P450" s="41"/>
      <c r="Q450" s="41"/>
      <c r="R450" s="41"/>
      <c r="S450" s="16" t="str">
        <f t="shared" si="49"/>
        <v/>
      </c>
      <c r="T450" s="31"/>
      <c r="U450" s="59"/>
    </row>
    <row r="451" spans="1:21" ht="12" customHeight="1">
      <c r="A451" s="48">
        <f t="shared" si="46"/>
        <v>446</v>
      </c>
      <c r="B451" s="27"/>
      <c r="C451" s="27"/>
      <c r="D451" s="12"/>
      <c r="E451" s="37" t="str">
        <f t="shared" si="47"/>
        <v/>
      </c>
      <c r="F451" s="37" t="str">
        <f t="shared" si="48"/>
        <v/>
      </c>
      <c r="G451" s="36"/>
      <c r="H451" s="28"/>
      <c r="I451" s="28"/>
      <c r="J451" s="36"/>
      <c r="K451" s="40"/>
      <c r="L451" s="40"/>
      <c r="M451" s="29" t="str">
        <f t="shared" si="45"/>
        <v/>
      </c>
      <c r="N451" s="30"/>
      <c r="O451" s="17" t="str">
        <f>IFERROR(VLOOKUP(M451,計算用!$A$8:$B$15,2,FALSE),"")</f>
        <v/>
      </c>
      <c r="P451" s="41"/>
      <c r="Q451" s="41"/>
      <c r="R451" s="41"/>
      <c r="S451" s="16" t="str">
        <f t="shared" si="49"/>
        <v/>
      </c>
      <c r="T451" s="31"/>
      <c r="U451" s="59"/>
    </row>
    <row r="452" spans="1:21" ht="12" customHeight="1">
      <c r="A452" s="48">
        <f t="shared" si="46"/>
        <v>447</v>
      </c>
      <c r="B452" s="27"/>
      <c r="C452" s="27"/>
      <c r="D452" s="12"/>
      <c r="E452" s="37" t="str">
        <f t="shared" si="47"/>
        <v/>
      </c>
      <c r="F452" s="37" t="str">
        <f t="shared" si="48"/>
        <v/>
      </c>
      <c r="G452" s="36"/>
      <c r="H452" s="28"/>
      <c r="I452" s="28"/>
      <c r="J452" s="36"/>
      <c r="K452" s="40"/>
      <c r="L452" s="40"/>
      <c r="M452" s="29" t="str">
        <f t="shared" si="45"/>
        <v/>
      </c>
      <c r="N452" s="30"/>
      <c r="O452" s="17" t="str">
        <f>IFERROR(VLOOKUP(M452,計算用!$A$8:$B$15,2,FALSE),"")</f>
        <v/>
      </c>
      <c r="P452" s="41"/>
      <c r="Q452" s="41"/>
      <c r="R452" s="41"/>
      <c r="S452" s="16" t="str">
        <f t="shared" si="49"/>
        <v/>
      </c>
      <c r="T452" s="31"/>
      <c r="U452" s="59"/>
    </row>
    <row r="453" spans="1:21" ht="12" customHeight="1">
      <c r="A453" s="48">
        <f t="shared" si="46"/>
        <v>448</v>
      </c>
      <c r="B453" s="27"/>
      <c r="C453" s="27"/>
      <c r="D453" s="12"/>
      <c r="E453" s="37" t="str">
        <f t="shared" si="47"/>
        <v/>
      </c>
      <c r="F453" s="37" t="str">
        <f t="shared" si="48"/>
        <v/>
      </c>
      <c r="G453" s="36"/>
      <c r="H453" s="28"/>
      <c r="I453" s="28"/>
      <c r="J453" s="36"/>
      <c r="K453" s="40"/>
      <c r="L453" s="40"/>
      <c r="M453" s="29" t="str">
        <f t="shared" si="45"/>
        <v/>
      </c>
      <c r="N453" s="30"/>
      <c r="O453" s="17" t="str">
        <f>IFERROR(VLOOKUP(M453,計算用!$A$8:$B$15,2,FALSE),"")</f>
        <v/>
      </c>
      <c r="P453" s="41"/>
      <c r="Q453" s="41"/>
      <c r="R453" s="41"/>
      <c r="S453" s="16" t="str">
        <f t="shared" si="49"/>
        <v/>
      </c>
      <c r="T453" s="31"/>
      <c r="U453" s="59"/>
    </row>
    <row r="454" spans="1:21" ht="12" customHeight="1">
      <c r="A454" s="48">
        <f t="shared" si="46"/>
        <v>449</v>
      </c>
      <c r="B454" s="27"/>
      <c r="C454" s="27"/>
      <c r="D454" s="12"/>
      <c r="E454" s="37" t="str">
        <f t="shared" si="47"/>
        <v/>
      </c>
      <c r="F454" s="37" t="str">
        <f t="shared" si="48"/>
        <v/>
      </c>
      <c r="G454" s="36"/>
      <c r="H454" s="28"/>
      <c r="I454" s="28"/>
      <c r="J454" s="36"/>
      <c r="K454" s="40"/>
      <c r="L454" s="40"/>
      <c r="M454" s="29" t="str">
        <f t="shared" si="45"/>
        <v/>
      </c>
      <c r="N454" s="30"/>
      <c r="O454" s="17" t="str">
        <f>IFERROR(VLOOKUP(M454,計算用!$A$8:$B$15,2,FALSE),"")</f>
        <v/>
      </c>
      <c r="P454" s="41"/>
      <c r="Q454" s="41"/>
      <c r="R454" s="41"/>
      <c r="S454" s="16" t="str">
        <f t="shared" si="49"/>
        <v/>
      </c>
      <c r="T454" s="31"/>
      <c r="U454" s="59"/>
    </row>
    <row r="455" spans="1:21" ht="12" customHeight="1">
      <c r="A455" s="48">
        <f t="shared" si="46"/>
        <v>450</v>
      </c>
      <c r="B455" s="27"/>
      <c r="C455" s="27"/>
      <c r="D455" s="12"/>
      <c r="E455" s="37" t="str">
        <f t="shared" si="47"/>
        <v/>
      </c>
      <c r="F455" s="37" t="str">
        <f t="shared" si="48"/>
        <v/>
      </c>
      <c r="G455" s="36"/>
      <c r="H455" s="28"/>
      <c r="I455" s="28"/>
      <c r="J455" s="36"/>
      <c r="K455" s="40"/>
      <c r="L455" s="40"/>
      <c r="M455" s="29" t="str">
        <f t="shared" si="45"/>
        <v/>
      </c>
      <c r="N455" s="30"/>
      <c r="O455" s="17" t="str">
        <f>IFERROR(VLOOKUP(M455,計算用!$A$8:$B$15,2,FALSE),"")</f>
        <v/>
      </c>
      <c r="P455" s="41"/>
      <c r="Q455" s="41"/>
      <c r="R455" s="41"/>
      <c r="S455" s="16" t="str">
        <f t="shared" si="49"/>
        <v/>
      </c>
      <c r="T455" s="31"/>
      <c r="U455" s="59"/>
    </row>
    <row r="456" spans="1:21" ht="12" customHeight="1">
      <c r="A456" s="48">
        <f t="shared" si="46"/>
        <v>451</v>
      </c>
      <c r="B456" s="27"/>
      <c r="C456" s="27"/>
      <c r="D456" s="12"/>
      <c r="E456" s="37" t="str">
        <f t="shared" si="47"/>
        <v/>
      </c>
      <c r="F456" s="37" t="str">
        <f t="shared" si="48"/>
        <v/>
      </c>
      <c r="G456" s="36"/>
      <c r="H456" s="28"/>
      <c r="I456" s="28"/>
      <c r="J456" s="36"/>
      <c r="K456" s="40"/>
      <c r="L456" s="40"/>
      <c r="M456" s="29" t="str">
        <f t="shared" si="45"/>
        <v/>
      </c>
      <c r="N456" s="30"/>
      <c r="O456" s="17" t="str">
        <f>IFERROR(VLOOKUP(M456,計算用!$A$8:$B$15,2,FALSE),"")</f>
        <v/>
      </c>
      <c r="P456" s="41"/>
      <c r="Q456" s="41"/>
      <c r="R456" s="41"/>
      <c r="S456" s="16" t="str">
        <f t="shared" si="49"/>
        <v/>
      </c>
      <c r="T456" s="31"/>
      <c r="U456" s="59"/>
    </row>
    <row r="457" spans="1:21" ht="12" customHeight="1">
      <c r="A457" s="48">
        <f t="shared" si="46"/>
        <v>452</v>
      </c>
      <c r="B457" s="27"/>
      <c r="C457" s="27"/>
      <c r="D457" s="12"/>
      <c r="E457" s="37" t="str">
        <f t="shared" si="47"/>
        <v/>
      </c>
      <c r="F457" s="37" t="str">
        <f t="shared" si="48"/>
        <v/>
      </c>
      <c r="G457" s="36"/>
      <c r="H457" s="28"/>
      <c r="I457" s="28"/>
      <c r="J457" s="36"/>
      <c r="K457" s="40"/>
      <c r="L457" s="40"/>
      <c r="M457" s="29" t="str">
        <f t="shared" si="45"/>
        <v/>
      </c>
      <c r="N457" s="30"/>
      <c r="O457" s="17" t="str">
        <f>IFERROR(VLOOKUP(M457,計算用!$A$8:$B$15,2,FALSE),"")</f>
        <v/>
      </c>
      <c r="P457" s="41"/>
      <c r="Q457" s="41"/>
      <c r="R457" s="41"/>
      <c r="S457" s="16" t="str">
        <f t="shared" si="49"/>
        <v/>
      </c>
      <c r="T457" s="31"/>
      <c r="U457" s="59"/>
    </row>
    <row r="458" spans="1:21" ht="12" customHeight="1">
      <c r="A458" s="48">
        <f t="shared" si="46"/>
        <v>453</v>
      </c>
      <c r="B458" s="27"/>
      <c r="C458" s="27"/>
      <c r="D458" s="12"/>
      <c r="E458" s="37" t="str">
        <f t="shared" si="47"/>
        <v/>
      </c>
      <c r="F458" s="37" t="str">
        <f t="shared" si="48"/>
        <v/>
      </c>
      <c r="G458" s="36"/>
      <c r="H458" s="28"/>
      <c r="I458" s="28"/>
      <c r="J458" s="36"/>
      <c r="K458" s="40"/>
      <c r="L458" s="40"/>
      <c r="M458" s="29" t="str">
        <f t="shared" si="45"/>
        <v/>
      </c>
      <c r="N458" s="30"/>
      <c r="O458" s="17" t="str">
        <f>IFERROR(VLOOKUP(M458,計算用!$A$8:$B$15,2,FALSE),"")</f>
        <v/>
      </c>
      <c r="P458" s="41"/>
      <c r="Q458" s="41"/>
      <c r="R458" s="41"/>
      <c r="S458" s="16" t="str">
        <f t="shared" si="49"/>
        <v/>
      </c>
      <c r="T458" s="31"/>
      <c r="U458" s="59"/>
    </row>
    <row r="459" spans="1:21" ht="12" customHeight="1">
      <c r="A459" s="48">
        <f t="shared" si="46"/>
        <v>454</v>
      </c>
      <c r="B459" s="27"/>
      <c r="C459" s="27"/>
      <c r="D459" s="12"/>
      <c r="E459" s="37" t="str">
        <f t="shared" si="47"/>
        <v/>
      </c>
      <c r="F459" s="37" t="str">
        <f t="shared" si="48"/>
        <v/>
      </c>
      <c r="G459" s="36"/>
      <c r="H459" s="28"/>
      <c r="I459" s="28"/>
      <c r="J459" s="36"/>
      <c r="K459" s="40"/>
      <c r="L459" s="40"/>
      <c r="M459" s="29" t="str">
        <f t="shared" si="45"/>
        <v/>
      </c>
      <c r="N459" s="30"/>
      <c r="O459" s="17" t="str">
        <f>IFERROR(VLOOKUP(M459,計算用!$A$8:$B$15,2,FALSE),"")</f>
        <v/>
      </c>
      <c r="P459" s="41"/>
      <c r="Q459" s="41"/>
      <c r="R459" s="41"/>
      <c r="S459" s="16" t="str">
        <f t="shared" si="49"/>
        <v/>
      </c>
      <c r="T459" s="31"/>
      <c r="U459" s="59"/>
    </row>
    <row r="460" spans="1:21" ht="12" customHeight="1">
      <c r="A460" s="48">
        <f t="shared" si="46"/>
        <v>455</v>
      </c>
      <c r="B460" s="27"/>
      <c r="C460" s="27"/>
      <c r="D460" s="12"/>
      <c r="E460" s="37" t="str">
        <f t="shared" si="47"/>
        <v/>
      </c>
      <c r="F460" s="37" t="str">
        <f t="shared" si="48"/>
        <v/>
      </c>
      <c r="G460" s="36"/>
      <c r="H460" s="28"/>
      <c r="I460" s="28"/>
      <c r="J460" s="36"/>
      <c r="K460" s="40"/>
      <c r="L460" s="40"/>
      <c r="M460" s="29" t="str">
        <f t="shared" si="45"/>
        <v/>
      </c>
      <c r="N460" s="30"/>
      <c r="O460" s="17" t="str">
        <f>IFERROR(VLOOKUP(M460,計算用!$A$8:$B$15,2,FALSE),"")</f>
        <v/>
      </c>
      <c r="P460" s="41"/>
      <c r="Q460" s="41"/>
      <c r="R460" s="41"/>
      <c r="S460" s="16" t="str">
        <f t="shared" si="49"/>
        <v/>
      </c>
      <c r="T460" s="31"/>
      <c r="U460" s="59"/>
    </row>
    <row r="461" spans="1:21" ht="12" customHeight="1">
      <c r="A461" s="48">
        <f t="shared" si="46"/>
        <v>456</v>
      </c>
      <c r="B461" s="27"/>
      <c r="C461" s="27"/>
      <c r="D461" s="12"/>
      <c r="E461" s="37" t="str">
        <f t="shared" si="47"/>
        <v/>
      </c>
      <c r="F461" s="37" t="str">
        <f t="shared" si="48"/>
        <v/>
      </c>
      <c r="G461" s="36"/>
      <c r="H461" s="28"/>
      <c r="I461" s="28"/>
      <c r="J461" s="36"/>
      <c r="K461" s="40"/>
      <c r="L461" s="40"/>
      <c r="M461" s="29" t="str">
        <f t="shared" si="45"/>
        <v/>
      </c>
      <c r="N461" s="30"/>
      <c r="O461" s="17" t="str">
        <f>IFERROR(VLOOKUP(M461,計算用!$A$8:$B$15,2,FALSE),"")</f>
        <v/>
      </c>
      <c r="P461" s="41"/>
      <c r="Q461" s="41"/>
      <c r="R461" s="41"/>
      <c r="S461" s="16" t="str">
        <f t="shared" si="49"/>
        <v/>
      </c>
      <c r="T461" s="31"/>
      <c r="U461" s="59"/>
    </row>
    <row r="462" spans="1:21" ht="12" customHeight="1">
      <c r="A462" s="48">
        <f t="shared" si="46"/>
        <v>457</v>
      </c>
      <c r="B462" s="27"/>
      <c r="C462" s="27"/>
      <c r="D462" s="12"/>
      <c r="E462" s="37" t="str">
        <f t="shared" si="47"/>
        <v/>
      </c>
      <c r="F462" s="37" t="str">
        <f t="shared" si="48"/>
        <v/>
      </c>
      <c r="G462" s="36"/>
      <c r="H462" s="28"/>
      <c r="I462" s="28"/>
      <c r="J462" s="36"/>
      <c r="K462" s="40"/>
      <c r="L462" s="40"/>
      <c r="M462" s="29" t="str">
        <f t="shared" si="45"/>
        <v/>
      </c>
      <c r="N462" s="30"/>
      <c r="O462" s="17" t="str">
        <f>IFERROR(VLOOKUP(M462,計算用!$A$8:$B$15,2,FALSE),"")</f>
        <v/>
      </c>
      <c r="P462" s="41"/>
      <c r="Q462" s="41"/>
      <c r="R462" s="41"/>
      <c r="S462" s="16" t="str">
        <f t="shared" si="49"/>
        <v/>
      </c>
      <c r="T462" s="31"/>
      <c r="U462" s="59"/>
    </row>
    <row r="463" spans="1:21" ht="12" customHeight="1">
      <c r="A463" s="48">
        <f t="shared" si="46"/>
        <v>458</v>
      </c>
      <c r="B463" s="27"/>
      <c r="C463" s="27"/>
      <c r="D463" s="12"/>
      <c r="E463" s="37" t="str">
        <f t="shared" si="47"/>
        <v/>
      </c>
      <c r="F463" s="37" t="str">
        <f t="shared" si="48"/>
        <v/>
      </c>
      <c r="G463" s="36"/>
      <c r="H463" s="28"/>
      <c r="I463" s="28"/>
      <c r="J463" s="36"/>
      <c r="K463" s="40"/>
      <c r="L463" s="40"/>
      <c r="M463" s="29" t="str">
        <f t="shared" si="45"/>
        <v/>
      </c>
      <c r="N463" s="30"/>
      <c r="O463" s="17" t="str">
        <f>IFERROR(VLOOKUP(M463,計算用!$A$8:$B$15,2,FALSE),"")</f>
        <v/>
      </c>
      <c r="P463" s="41"/>
      <c r="Q463" s="41"/>
      <c r="R463" s="41"/>
      <c r="S463" s="16" t="str">
        <f t="shared" si="49"/>
        <v/>
      </c>
      <c r="T463" s="31"/>
      <c r="U463" s="59"/>
    </row>
    <row r="464" spans="1:21" ht="12" customHeight="1">
      <c r="A464" s="48">
        <f t="shared" si="46"/>
        <v>459</v>
      </c>
      <c r="B464" s="27"/>
      <c r="C464" s="27"/>
      <c r="D464" s="12"/>
      <c r="E464" s="37" t="str">
        <f t="shared" si="47"/>
        <v/>
      </c>
      <c r="F464" s="37" t="str">
        <f t="shared" si="48"/>
        <v/>
      </c>
      <c r="G464" s="36"/>
      <c r="H464" s="28"/>
      <c r="I464" s="28"/>
      <c r="J464" s="36"/>
      <c r="K464" s="40"/>
      <c r="L464" s="40"/>
      <c r="M464" s="29" t="str">
        <f t="shared" si="45"/>
        <v/>
      </c>
      <c r="N464" s="30"/>
      <c r="O464" s="17" t="str">
        <f>IFERROR(VLOOKUP(M464,計算用!$A$8:$B$15,2,FALSE),"")</f>
        <v/>
      </c>
      <c r="P464" s="41"/>
      <c r="Q464" s="41"/>
      <c r="R464" s="41"/>
      <c r="S464" s="16" t="str">
        <f t="shared" si="49"/>
        <v/>
      </c>
      <c r="T464" s="31"/>
      <c r="U464" s="59"/>
    </row>
    <row r="465" spans="1:21" ht="12" customHeight="1">
      <c r="A465" s="48">
        <f t="shared" si="46"/>
        <v>460</v>
      </c>
      <c r="B465" s="27"/>
      <c r="C465" s="27"/>
      <c r="D465" s="12"/>
      <c r="E465" s="37" t="str">
        <f t="shared" si="47"/>
        <v/>
      </c>
      <c r="F465" s="37" t="str">
        <f t="shared" si="48"/>
        <v/>
      </c>
      <c r="G465" s="36"/>
      <c r="H465" s="28"/>
      <c r="I465" s="28"/>
      <c r="J465" s="36"/>
      <c r="K465" s="40"/>
      <c r="L465" s="40"/>
      <c r="M465" s="29" t="str">
        <f t="shared" si="45"/>
        <v/>
      </c>
      <c r="N465" s="30"/>
      <c r="O465" s="17" t="str">
        <f>IFERROR(VLOOKUP(M465,計算用!$A$8:$B$15,2,FALSE),"")</f>
        <v/>
      </c>
      <c r="P465" s="41"/>
      <c r="Q465" s="41"/>
      <c r="R465" s="41"/>
      <c r="S465" s="16" t="str">
        <f t="shared" si="49"/>
        <v/>
      </c>
      <c r="T465" s="31"/>
      <c r="U465" s="59"/>
    </row>
    <row r="466" spans="1:21" ht="12" customHeight="1">
      <c r="A466" s="48">
        <f t="shared" si="46"/>
        <v>461</v>
      </c>
      <c r="B466" s="27"/>
      <c r="C466" s="27"/>
      <c r="D466" s="12"/>
      <c r="E466" s="37" t="str">
        <f t="shared" si="47"/>
        <v/>
      </c>
      <c r="F466" s="37" t="str">
        <f t="shared" si="48"/>
        <v/>
      </c>
      <c r="G466" s="36"/>
      <c r="H466" s="28"/>
      <c r="I466" s="28"/>
      <c r="J466" s="36"/>
      <c r="K466" s="40"/>
      <c r="L466" s="40"/>
      <c r="M466" s="29" t="str">
        <f t="shared" si="45"/>
        <v/>
      </c>
      <c r="N466" s="30"/>
      <c r="O466" s="17" t="str">
        <f>IFERROR(VLOOKUP(M466,計算用!$A$8:$B$15,2,FALSE),"")</f>
        <v/>
      </c>
      <c r="P466" s="41"/>
      <c r="Q466" s="41"/>
      <c r="R466" s="41"/>
      <c r="S466" s="16" t="str">
        <f t="shared" si="49"/>
        <v/>
      </c>
      <c r="T466" s="31"/>
      <c r="U466" s="59"/>
    </row>
    <row r="467" spans="1:21" ht="12" customHeight="1">
      <c r="A467" s="48">
        <f t="shared" si="46"/>
        <v>462</v>
      </c>
      <c r="B467" s="27"/>
      <c r="C467" s="27"/>
      <c r="D467" s="12"/>
      <c r="E467" s="37" t="str">
        <f t="shared" si="47"/>
        <v/>
      </c>
      <c r="F467" s="37" t="str">
        <f t="shared" si="48"/>
        <v/>
      </c>
      <c r="G467" s="36"/>
      <c r="H467" s="28"/>
      <c r="I467" s="28"/>
      <c r="J467" s="36"/>
      <c r="K467" s="40"/>
      <c r="L467" s="40"/>
      <c r="M467" s="29" t="str">
        <f t="shared" si="45"/>
        <v/>
      </c>
      <c r="N467" s="30"/>
      <c r="O467" s="17" t="str">
        <f>IFERROR(VLOOKUP(M467,計算用!$A$8:$B$15,2,FALSE),"")</f>
        <v/>
      </c>
      <c r="P467" s="41"/>
      <c r="Q467" s="41"/>
      <c r="R467" s="41"/>
      <c r="S467" s="16" t="str">
        <f t="shared" si="49"/>
        <v/>
      </c>
      <c r="T467" s="31"/>
      <c r="U467" s="59"/>
    </row>
    <row r="468" spans="1:21" ht="12" customHeight="1">
      <c r="A468" s="48">
        <f t="shared" si="46"/>
        <v>463</v>
      </c>
      <c r="B468" s="27"/>
      <c r="C468" s="27"/>
      <c r="D468" s="12"/>
      <c r="E468" s="37" t="str">
        <f t="shared" si="47"/>
        <v/>
      </c>
      <c r="F468" s="37" t="str">
        <f t="shared" si="48"/>
        <v/>
      </c>
      <c r="G468" s="36"/>
      <c r="H468" s="28"/>
      <c r="I468" s="28"/>
      <c r="J468" s="36"/>
      <c r="K468" s="40"/>
      <c r="L468" s="40"/>
      <c r="M468" s="29" t="str">
        <f t="shared" si="45"/>
        <v/>
      </c>
      <c r="N468" s="30"/>
      <c r="O468" s="17" t="str">
        <f>IFERROR(VLOOKUP(M468,計算用!$A$8:$B$15,2,FALSE),"")</f>
        <v/>
      </c>
      <c r="P468" s="41"/>
      <c r="Q468" s="41"/>
      <c r="R468" s="41"/>
      <c r="S468" s="16" t="str">
        <f t="shared" si="49"/>
        <v/>
      </c>
      <c r="T468" s="31"/>
      <c r="U468" s="59"/>
    </row>
    <row r="469" spans="1:21" ht="12" customHeight="1">
      <c r="A469" s="48">
        <f t="shared" si="46"/>
        <v>464</v>
      </c>
      <c r="B469" s="27"/>
      <c r="C469" s="27"/>
      <c r="D469" s="12"/>
      <c r="E469" s="37" t="str">
        <f t="shared" si="47"/>
        <v/>
      </c>
      <c r="F469" s="37" t="str">
        <f t="shared" si="48"/>
        <v/>
      </c>
      <c r="G469" s="36"/>
      <c r="H469" s="28"/>
      <c r="I469" s="28"/>
      <c r="J469" s="36"/>
      <c r="K469" s="40"/>
      <c r="L469" s="40"/>
      <c r="M469" s="29" t="str">
        <f t="shared" si="45"/>
        <v/>
      </c>
      <c r="N469" s="30"/>
      <c r="O469" s="17" t="str">
        <f>IFERROR(VLOOKUP(M469,計算用!$A$8:$B$15,2,FALSE),"")</f>
        <v/>
      </c>
      <c r="P469" s="41"/>
      <c r="Q469" s="41"/>
      <c r="R469" s="41"/>
      <c r="S469" s="16" t="str">
        <f t="shared" si="49"/>
        <v/>
      </c>
      <c r="T469" s="31"/>
      <c r="U469" s="59"/>
    </row>
    <row r="470" spans="1:21" ht="12" customHeight="1">
      <c r="A470" s="48">
        <f t="shared" si="46"/>
        <v>465</v>
      </c>
      <c r="B470" s="27"/>
      <c r="C470" s="27"/>
      <c r="D470" s="12"/>
      <c r="E470" s="37" t="str">
        <f t="shared" si="47"/>
        <v/>
      </c>
      <c r="F470" s="37" t="str">
        <f t="shared" si="48"/>
        <v/>
      </c>
      <c r="G470" s="36"/>
      <c r="H470" s="28"/>
      <c r="I470" s="28"/>
      <c r="J470" s="36"/>
      <c r="K470" s="40"/>
      <c r="L470" s="40"/>
      <c r="M470" s="29" t="str">
        <f t="shared" si="45"/>
        <v/>
      </c>
      <c r="N470" s="30"/>
      <c r="O470" s="17" t="str">
        <f>IFERROR(VLOOKUP(M470,計算用!$A$8:$B$15,2,FALSE),"")</f>
        <v/>
      </c>
      <c r="P470" s="41"/>
      <c r="Q470" s="41"/>
      <c r="R470" s="41"/>
      <c r="S470" s="16" t="str">
        <f t="shared" si="49"/>
        <v/>
      </c>
      <c r="T470" s="31"/>
      <c r="U470" s="59"/>
    </row>
    <row r="471" spans="1:21" ht="12" customHeight="1">
      <c r="A471" s="48">
        <f t="shared" si="46"/>
        <v>466</v>
      </c>
      <c r="B471" s="27"/>
      <c r="C471" s="27"/>
      <c r="D471" s="12"/>
      <c r="E471" s="37" t="str">
        <f t="shared" si="47"/>
        <v/>
      </c>
      <c r="F471" s="37" t="str">
        <f t="shared" si="48"/>
        <v/>
      </c>
      <c r="G471" s="36"/>
      <c r="H471" s="28"/>
      <c r="I471" s="28"/>
      <c r="J471" s="36"/>
      <c r="K471" s="40"/>
      <c r="L471" s="40"/>
      <c r="M471" s="29" t="str">
        <f t="shared" ref="M471:M505" si="50">K471&amp;L471</f>
        <v/>
      </c>
      <c r="N471" s="30"/>
      <c r="O471" s="17" t="str">
        <f>IFERROR(VLOOKUP(M471,計算用!$A$8:$B$15,2,FALSE),"")</f>
        <v/>
      </c>
      <c r="P471" s="41"/>
      <c r="Q471" s="41"/>
      <c r="R471" s="41"/>
      <c r="S471" s="16" t="str">
        <f t="shared" si="49"/>
        <v/>
      </c>
      <c r="T471" s="31"/>
      <c r="U471" s="59"/>
    </row>
    <row r="472" spans="1:21" ht="12" customHeight="1">
      <c r="A472" s="48">
        <f t="shared" si="46"/>
        <v>467</v>
      </c>
      <c r="B472" s="27"/>
      <c r="C472" s="27"/>
      <c r="D472" s="12"/>
      <c r="E472" s="37" t="str">
        <f t="shared" si="47"/>
        <v/>
      </c>
      <c r="F472" s="37" t="str">
        <f t="shared" si="48"/>
        <v/>
      </c>
      <c r="G472" s="36"/>
      <c r="H472" s="28"/>
      <c r="I472" s="28"/>
      <c r="J472" s="36"/>
      <c r="K472" s="40"/>
      <c r="L472" s="40"/>
      <c r="M472" s="29" t="str">
        <f t="shared" si="50"/>
        <v/>
      </c>
      <c r="N472" s="30"/>
      <c r="O472" s="17" t="str">
        <f>IFERROR(VLOOKUP(M472,計算用!$A$8:$B$15,2,FALSE),"")</f>
        <v/>
      </c>
      <c r="P472" s="41"/>
      <c r="Q472" s="41"/>
      <c r="R472" s="41"/>
      <c r="S472" s="16" t="str">
        <f t="shared" si="49"/>
        <v/>
      </c>
      <c r="T472" s="31"/>
      <c r="U472" s="59"/>
    </row>
    <row r="473" spans="1:21" ht="12" customHeight="1">
      <c r="A473" s="48">
        <f t="shared" si="46"/>
        <v>468</v>
      </c>
      <c r="B473" s="27"/>
      <c r="C473" s="27"/>
      <c r="D473" s="12"/>
      <c r="E473" s="37" t="str">
        <f t="shared" si="47"/>
        <v/>
      </c>
      <c r="F473" s="37" t="str">
        <f t="shared" si="48"/>
        <v/>
      </c>
      <c r="G473" s="36"/>
      <c r="H473" s="28"/>
      <c r="I473" s="28"/>
      <c r="J473" s="36"/>
      <c r="K473" s="40"/>
      <c r="L473" s="40"/>
      <c r="M473" s="29" t="str">
        <f t="shared" si="50"/>
        <v/>
      </c>
      <c r="N473" s="30"/>
      <c r="O473" s="17" t="str">
        <f>IFERROR(VLOOKUP(M473,計算用!$A$8:$B$15,2,FALSE),"")</f>
        <v/>
      </c>
      <c r="P473" s="41"/>
      <c r="Q473" s="41"/>
      <c r="R473" s="41"/>
      <c r="S473" s="16" t="str">
        <f t="shared" si="49"/>
        <v/>
      </c>
      <c r="T473" s="31"/>
      <c r="U473" s="59"/>
    </row>
    <row r="474" spans="1:21" ht="12" customHeight="1">
      <c r="A474" s="48">
        <f t="shared" si="46"/>
        <v>469</v>
      </c>
      <c r="B474" s="27"/>
      <c r="C474" s="27"/>
      <c r="D474" s="12"/>
      <c r="E474" s="37" t="str">
        <f t="shared" si="47"/>
        <v/>
      </c>
      <c r="F474" s="37" t="str">
        <f t="shared" si="48"/>
        <v/>
      </c>
      <c r="G474" s="36"/>
      <c r="H474" s="28"/>
      <c r="I474" s="28"/>
      <c r="J474" s="36"/>
      <c r="K474" s="40"/>
      <c r="L474" s="40"/>
      <c r="M474" s="29" t="str">
        <f t="shared" si="50"/>
        <v/>
      </c>
      <c r="N474" s="30"/>
      <c r="O474" s="17" t="str">
        <f>IFERROR(VLOOKUP(M474,計算用!$A$8:$B$15,2,FALSE),"")</f>
        <v/>
      </c>
      <c r="P474" s="41"/>
      <c r="Q474" s="41"/>
      <c r="R474" s="41"/>
      <c r="S474" s="16" t="str">
        <f t="shared" si="49"/>
        <v/>
      </c>
      <c r="T474" s="31"/>
      <c r="U474" s="59"/>
    </row>
    <row r="475" spans="1:21" ht="12" customHeight="1">
      <c r="A475" s="48">
        <f t="shared" si="46"/>
        <v>470</v>
      </c>
      <c r="B475" s="27"/>
      <c r="C475" s="27"/>
      <c r="D475" s="12"/>
      <c r="E475" s="37" t="str">
        <f t="shared" si="47"/>
        <v/>
      </c>
      <c r="F475" s="37" t="str">
        <f t="shared" si="48"/>
        <v/>
      </c>
      <c r="G475" s="36"/>
      <c r="H475" s="28"/>
      <c r="I475" s="28"/>
      <c r="J475" s="36"/>
      <c r="K475" s="40"/>
      <c r="L475" s="40"/>
      <c r="M475" s="29" t="str">
        <f t="shared" si="50"/>
        <v/>
      </c>
      <c r="N475" s="30"/>
      <c r="O475" s="17" t="str">
        <f>IFERROR(VLOOKUP(M475,計算用!$A$8:$B$15,2,FALSE),"")</f>
        <v/>
      </c>
      <c r="P475" s="41"/>
      <c r="Q475" s="41"/>
      <c r="R475" s="41"/>
      <c r="S475" s="16" t="str">
        <f t="shared" si="49"/>
        <v/>
      </c>
      <c r="T475" s="31"/>
      <c r="U475" s="59"/>
    </row>
    <row r="476" spans="1:21" ht="12" customHeight="1">
      <c r="A476" s="48">
        <f t="shared" si="46"/>
        <v>471</v>
      </c>
      <c r="B476" s="27"/>
      <c r="C476" s="27"/>
      <c r="D476" s="12"/>
      <c r="E476" s="37" t="str">
        <f t="shared" si="47"/>
        <v/>
      </c>
      <c r="F476" s="37" t="str">
        <f t="shared" si="48"/>
        <v/>
      </c>
      <c r="G476" s="36"/>
      <c r="H476" s="28"/>
      <c r="I476" s="28"/>
      <c r="J476" s="36"/>
      <c r="K476" s="40"/>
      <c r="L476" s="40"/>
      <c r="M476" s="29" t="str">
        <f t="shared" si="50"/>
        <v/>
      </c>
      <c r="N476" s="30"/>
      <c r="O476" s="17" t="str">
        <f>IFERROR(VLOOKUP(M476,計算用!$A$8:$B$15,2,FALSE),"")</f>
        <v/>
      </c>
      <c r="P476" s="41"/>
      <c r="Q476" s="41"/>
      <c r="R476" s="41"/>
      <c r="S476" s="16" t="str">
        <f t="shared" si="49"/>
        <v/>
      </c>
      <c r="T476" s="31"/>
      <c r="U476" s="59"/>
    </row>
    <row r="477" spans="1:21" ht="12" customHeight="1">
      <c r="A477" s="48">
        <f t="shared" si="46"/>
        <v>472</v>
      </c>
      <c r="B477" s="27"/>
      <c r="C477" s="27"/>
      <c r="D477" s="12"/>
      <c r="E477" s="37" t="str">
        <f t="shared" si="47"/>
        <v/>
      </c>
      <c r="F477" s="37" t="str">
        <f t="shared" si="48"/>
        <v/>
      </c>
      <c r="G477" s="36"/>
      <c r="H477" s="28"/>
      <c r="I477" s="28"/>
      <c r="J477" s="36"/>
      <c r="K477" s="40"/>
      <c r="L477" s="40"/>
      <c r="M477" s="29" t="str">
        <f t="shared" si="50"/>
        <v/>
      </c>
      <c r="N477" s="30"/>
      <c r="O477" s="17" t="str">
        <f>IFERROR(VLOOKUP(M477,計算用!$A$8:$B$15,2,FALSE),"")</f>
        <v/>
      </c>
      <c r="P477" s="41"/>
      <c r="Q477" s="41"/>
      <c r="R477" s="41"/>
      <c r="S477" s="16" t="str">
        <f t="shared" si="49"/>
        <v/>
      </c>
      <c r="T477" s="31"/>
      <c r="U477" s="59"/>
    </row>
    <row r="478" spans="1:21" ht="12" customHeight="1">
      <c r="A478" s="48">
        <f t="shared" si="46"/>
        <v>473</v>
      </c>
      <c r="B478" s="27"/>
      <c r="C478" s="27"/>
      <c r="D478" s="12"/>
      <c r="E478" s="37" t="str">
        <f t="shared" si="47"/>
        <v/>
      </c>
      <c r="F478" s="37" t="str">
        <f t="shared" si="48"/>
        <v/>
      </c>
      <c r="G478" s="36"/>
      <c r="H478" s="28"/>
      <c r="I478" s="28"/>
      <c r="J478" s="36"/>
      <c r="K478" s="40"/>
      <c r="L478" s="40"/>
      <c r="M478" s="29" t="str">
        <f t="shared" si="50"/>
        <v/>
      </c>
      <c r="N478" s="30"/>
      <c r="O478" s="17" t="str">
        <f>IFERROR(VLOOKUP(M478,計算用!$A$8:$B$15,2,FALSE),"")</f>
        <v/>
      </c>
      <c r="P478" s="41"/>
      <c r="Q478" s="41"/>
      <c r="R478" s="41"/>
      <c r="S478" s="16" t="str">
        <f t="shared" si="49"/>
        <v/>
      </c>
      <c r="T478" s="31"/>
      <c r="U478" s="59"/>
    </row>
    <row r="479" spans="1:21" ht="12" customHeight="1">
      <c r="A479" s="48">
        <f t="shared" ref="A479:A505" si="51">ROW()-5</f>
        <v>474</v>
      </c>
      <c r="B479" s="27"/>
      <c r="C479" s="27"/>
      <c r="D479" s="12"/>
      <c r="E479" s="37" t="str">
        <f t="shared" si="47"/>
        <v/>
      </c>
      <c r="F479" s="37" t="str">
        <f t="shared" si="48"/>
        <v/>
      </c>
      <c r="G479" s="36"/>
      <c r="H479" s="28"/>
      <c r="I479" s="28"/>
      <c r="J479" s="36"/>
      <c r="K479" s="40"/>
      <c r="L479" s="40"/>
      <c r="M479" s="29" t="str">
        <f t="shared" si="50"/>
        <v/>
      </c>
      <c r="N479" s="30"/>
      <c r="O479" s="17" t="str">
        <f>IFERROR(VLOOKUP(M479,計算用!$A$8:$B$15,2,FALSE),"")</f>
        <v/>
      </c>
      <c r="P479" s="41"/>
      <c r="Q479" s="41"/>
      <c r="R479" s="41"/>
      <c r="S479" s="16" t="str">
        <f t="shared" si="49"/>
        <v/>
      </c>
      <c r="T479" s="31"/>
      <c r="U479" s="59"/>
    </row>
    <row r="480" spans="1:21" ht="12" customHeight="1">
      <c r="A480" s="48">
        <f t="shared" si="51"/>
        <v>475</v>
      </c>
      <c r="B480" s="27"/>
      <c r="C480" s="27"/>
      <c r="D480" s="12"/>
      <c r="E480" s="37" t="str">
        <f t="shared" si="47"/>
        <v/>
      </c>
      <c r="F480" s="37" t="str">
        <f t="shared" si="48"/>
        <v/>
      </c>
      <c r="G480" s="36"/>
      <c r="H480" s="28"/>
      <c r="I480" s="28"/>
      <c r="J480" s="36"/>
      <c r="K480" s="40"/>
      <c r="L480" s="40"/>
      <c r="M480" s="29" t="str">
        <f t="shared" si="50"/>
        <v/>
      </c>
      <c r="N480" s="30"/>
      <c r="O480" s="17" t="str">
        <f>IFERROR(VLOOKUP(M480,計算用!$A$8:$B$15,2,FALSE),"")</f>
        <v/>
      </c>
      <c r="P480" s="41"/>
      <c r="Q480" s="41"/>
      <c r="R480" s="41"/>
      <c r="S480" s="16" t="str">
        <f t="shared" si="49"/>
        <v/>
      </c>
      <c r="T480" s="31"/>
      <c r="U480" s="59"/>
    </row>
    <row r="481" spans="1:21" ht="12" customHeight="1">
      <c r="A481" s="48">
        <f t="shared" si="51"/>
        <v>476</v>
      </c>
      <c r="B481" s="27"/>
      <c r="C481" s="27"/>
      <c r="D481" s="12"/>
      <c r="E481" s="37" t="str">
        <f t="shared" si="47"/>
        <v/>
      </c>
      <c r="F481" s="37" t="str">
        <f t="shared" si="48"/>
        <v/>
      </c>
      <c r="G481" s="36"/>
      <c r="H481" s="28"/>
      <c r="I481" s="28"/>
      <c r="J481" s="36"/>
      <c r="K481" s="40"/>
      <c r="L481" s="40"/>
      <c r="M481" s="29" t="str">
        <f t="shared" si="50"/>
        <v/>
      </c>
      <c r="N481" s="30"/>
      <c r="O481" s="17" t="str">
        <f>IFERROR(VLOOKUP(M481,計算用!$A$8:$B$15,2,FALSE),"")</f>
        <v/>
      </c>
      <c r="P481" s="41"/>
      <c r="Q481" s="41"/>
      <c r="R481" s="41"/>
      <c r="S481" s="16" t="str">
        <f t="shared" si="49"/>
        <v/>
      </c>
      <c r="T481" s="31"/>
      <c r="U481" s="59"/>
    </row>
    <row r="482" spans="1:21" ht="12" customHeight="1">
      <c r="A482" s="48">
        <f t="shared" si="51"/>
        <v>477</v>
      </c>
      <c r="B482" s="27"/>
      <c r="C482" s="27"/>
      <c r="D482" s="12"/>
      <c r="E482" s="37" t="str">
        <f t="shared" si="47"/>
        <v/>
      </c>
      <c r="F482" s="37" t="str">
        <f t="shared" si="48"/>
        <v/>
      </c>
      <c r="G482" s="36"/>
      <c r="H482" s="28"/>
      <c r="I482" s="28"/>
      <c r="J482" s="36"/>
      <c r="K482" s="40"/>
      <c r="L482" s="40"/>
      <c r="M482" s="29" t="str">
        <f t="shared" si="50"/>
        <v/>
      </c>
      <c r="N482" s="30"/>
      <c r="O482" s="17" t="str">
        <f>IFERROR(VLOOKUP(M482,計算用!$A$8:$B$15,2,FALSE),"")</f>
        <v/>
      </c>
      <c r="P482" s="41"/>
      <c r="Q482" s="41"/>
      <c r="R482" s="41"/>
      <c r="S482" s="16" t="str">
        <f t="shared" si="49"/>
        <v/>
      </c>
      <c r="T482" s="31"/>
      <c r="U482" s="59"/>
    </row>
    <row r="483" spans="1:21" ht="12" customHeight="1">
      <c r="A483" s="48">
        <f t="shared" si="51"/>
        <v>478</v>
      </c>
      <c r="B483" s="27"/>
      <c r="C483" s="27"/>
      <c r="D483" s="12"/>
      <c r="E483" s="37" t="str">
        <f t="shared" ref="E483:E505" si="52">B483&amp;C483&amp;D483</f>
        <v/>
      </c>
      <c r="F483" s="37" t="str">
        <f t="shared" ref="F483:F505" si="53">IF(E483="","",COUNTIF($E$6:$E$1385,E483))</f>
        <v/>
      </c>
      <c r="G483" s="36"/>
      <c r="H483" s="28"/>
      <c r="I483" s="28"/>
      <c r="J483" s="36"/>
      <c r="K483" s="40"/>
      <c r="L483" s="40"/>
      <c r="M483" s="29" t="str">
        <f t="shared" si="50"/>
        <v/>
      </c>
      <c r="N483" s="30"/>
      <c r="O483" s="17" t="str">
        <f>IFERROR(VLOOKUP(M483,計算用!$A$8:$B$15,2,FALSE),"")</f>
        <v/>
      </c>
      <c r="P483" s="41"/>
      <c r="Q483" s="41"/>
      <c r="R483" s="41"/>
      <c r="S483" s="16" t="str">
        <f t="shared" ref="S483:S505" si="54">IF(F483&gt;=2,"","可")</f>
        <v/>
      </c>
      <c r="T483" s="31"/>
      <c r="U483" s="59"/>
    </row>
    <row r="484" spans="1:21" ht="12" customHeight="1">
      <c r="A484" s="48">
        <f t="shared" si="51"/>
        <v>479</v>
      </c>
      <c r="B484" s="27"/>
      <c r="C484" s="27"/>
      <c r="D484" s="12"/>
      <c r="E484" s="37" t="str">
        <f t="shared" si="52"/>
        <v/>
      </c>
      <c r="F484" s="37" t="str">
        <f t="shared" si="53"/>
        <v/>
      </c>
      <c r="G484" s="36"/>
      <c r="H484" s="28"/>
      <c r="I484" s="28"/>
      <c r="J484" s="36"/>
      <c r="K484" s="40"/>
      <c r="L484" s="40"/>
      <c r="M484" s="29" t="str">
        <f t="shared" si="50"/>
        <v/>
      </c>
      <c r="N484" s="30"/>
      <c r="O484" s="17" t="str">
        <f>IFERROR(VLOOKUP(M484,計算用!$A$8:$B$15,2,FALSE),"")</f>
        <v/>
      </c>
      <c r="P484" s="41"/>
      <c r="Q484" s="41"/>
      <c r="R484" s="41"/>
      <c r="S484" s="16" t="str">
        <f t="shared" si="54"/>
        <v/>
      </c>
      <c r="T484" s="31"/>
      <c r="U484" s="59"/>
    </row>
    <row r="485" spans="1:21" ht="12" customHeight="1">
      <c r="A485" s="48">
        <f t="shared" si="51"/>
        <v>480</v>
      </c>
      <c r="B485" s="27"/>
      <c r="C485" s="27"/>
      <c r="D485" s="12"/>
      <c r="E485" s="37" t="str">
        <f t="shared" si="52"/>
        <v/>
      </c>
      <c r="F485" s="37" t="str">
        <f t="shared" si="53"/>
        <v/>
      </c>
      <c r="G485" s="36"/>
      <c r="H485" s="28"/>
      <c r="I485" s="28"/>
      <c r="J485" s="36"/>
      <c r="K485" s="40"/>
      <c r="L485" s="40"/>
      <c r="M485" s="29" t="str">
        <f t="shared" si="50"/>
        <v/>
      </c>
      <c r="N485" s="30"/>
      <c r="O485" s="17" t="str">
        <f>IFERROR(VLOOKUP(M485,計算用!$A$8:$B$15,2,FALSE),"")</f>
        <v/>
      </c>
      <c r="P485" s="41"/>
      <c r="Q485" s="41"/>
      <c r="R485" s="41"/>
      <c r="S485" s="16" t="str">
        <f t="shared" si="54"/>
        <v/>
      </c>
      <c r="T485" s="31"/>
      <c r="U485" s="59"/>
    </row>
    <row r="486" spans="1:21" ht="12" customHeight="1">
      <c r="A486" s="48">
        <f t="shared" si="51"/>
        <v>481</v>
      </c>
      <c r="B486" s="27"/>
      <c r="C486" s="27"/>
      <c r="D486" s="12"/>
      <c r="E486" s="37" t="str">
        <f t="shared" si="52"/>
        <v/>
      </c>
      <c r="F486" s="37" t="str">
        <f t="shared" si="53"/>
        <v/>
      </c>
      <c r="G486" s="36"/>
      <c r="H486" s="28"/>
      <c r="I486" s="28"/>
      <c r="J486" s="36"/>
      <c r="K486" s="40"/>
      <c r="L486" s="40"/>
      <c r="M486" s="29" t="str">
        <f t="shared" si="50"/>
        <v/>
      </c>
      <c r="N486" s="30"/>
      <c r="O486" s="17" t="str">
        <f>IFERROR(VLOOKUP(M486,計算用!$A$8:$B$15,2,FALSE),"")</f>
        <v/>
      </c>
      <c r="P486" s="41"/>
      <c r="Q486" s="41"/>
      <c r="R486" s="41"/>
      <c r="S486" s="16" t="str">
        <f t="shared" si="54"/>
        <v/>
      </c>
      <c r="T486" s="31"/>
      <c r="U486" s="59"/>
    </row>
    <row r="487" spans="1:21" ht="12" customHeight="1">
      <c r="A487" s="48">
        <f t="shared" si="51"/>
        <v>482</v>
      </c>
      <c r="B487" s="27"/>
      <c r="C487" s="27"/>
      <c r="D487" s="12"/>
      <c r="E487" s="37" t="str">
        <f t="shared" si="52"/>
        <v/>
      </c>
      <c r="F487" s="37" t="str">
        <f t="shared" si="53"/>
        <v/>
      </c>
      <c r="G487" s="36"/>
      <c r="H487" s="28"/>
      <c r="I487" s="28"/>
      <c r="J487" s="36"/>
      <c r="K487" s="40"/>
      <c r="L487" s="40"/>
      <c r="M487" s="29" t="str">
        <f t="shared" si="50"/>
        <v/>
      </c>
      <c r="N487" s="30"/>
      <c r="O487" s="17" t="str">
        <f>IFERROR(VLOOKUP(M487,計算用!$A$8:$B$15,2,FALSE),"")</f>
        <v/>
      </c>
      <c r="P487" s="41"/>
      <c r="Q487" s="41"/>
      <c r="R487" s="41"/>
      <c r="S487" s="16" t="str">
        <f t="shared" si="54"/>
        <v/>
      </c>
      <c r="T487" s="31"/>
      <c r="U487" s="59"/>
    </row>
    <row r="488" spans="1:21" ht="12" customHeight="1">
      <c r="A488" s="48">
        <f t="shared" si="51"/>
        <v>483</v>
      </c>
      <c r="B488" s="27"/>
      <c r="C488" s="27"/>
      <c r="D488" s="12"/>
      <c r="E488" s="37" t="str">
        <f t="shared" si="52"/>
        <v/>
      </c>
      <c r="F488" s="37" t="str">
        <f t="shared" si="53"/>
        <v/>
      </c>
      <c r="G488" s="36"/>
      <c r="H488" s="28"/>
      <c r="I488" s="28"/>
      <c r="J488" s="36"/>
      <c r="K488" s="40"/>
      <c r="L488" s="40"/>
      <c r="M488" s="29" t="str">
        <f t="shared" si="50"/>
        <v/>
      </c>
      <c r="N488" s="30"/>
      <c r="O488" s="17" t="str">
        <f>IFERROR(VLOOKUP(M488,計算用!$A$8:$B$15,2,FALSE),"")</f>
        <v/>
      </c>
      <c r="P488" s="41"/>
      <c r="Q488" s="41"/>
      <c r="R488" s="41"/>
      <c r="S488" s="16" t="str">
        <f t="shared" si="54"/>
        <v/>
      </c>
      <c r="T488" s="31"/>
      <c r="U488" s="59"/>
    </row>
    <row r="489" spans="1:21" ht="12" customHeight="1">
      <c r="A489" s="48">
        <f t="shared" si="51"/>
        <v>484</v>
      </c>
      <c r="B489" s="27"/>
      <c r="C489" s="27"/>
      <c r="D489" s="12"/>
      <c r="E489" s="37" t="str">
        <f t="shared" si="52"/>
        <v/>
      </c>
      <c r="F489" s="37" t="str">
        <f t="shared" si="53"/>
        <v/>
      </c>
      <c r="G489" s="36"/>
      <c r="H489" s="28"/>
      <c r="I489" s="28"/>
      <c r="J489" s="36"/>
      <c r="K489" s="40"/>
      <c r="L489" s="40"/>
      <c r="M489" s="29" t="str">
        <f t="shared" si="50"/>
        <v/>
      </c>
      <c r="N489" s="30"/>
      <c r="O489" s="17" t="str">
        <f>IFERROR(VLOOKUP(M489,計算用!$A$8:$B$15,2,FALSE),"")</f>
        <v/>
      </c>
      <c r="P489" s="41"/>
      <c r="Q489" s="41"/>
      <c r="R489" s="41"/>
      <c r="S489" s="16" t="str">
        <f t="shared" si="54"/>
        <v/>
      </c>
      <c r="T489" s="31"/>
      <c r="U489" s="59"/>
    </row>
    <row r="490" spans="1:21" ht="12" customHeight="1">
      <c r="A490" s="48">
        <f t="shared" si="51"/>
        <v>485</v>
      </c>
      <c r="B490" s="27"/>
      <c r="C490" s="27"/>
      <c r="D490" s="12"/>
      <c r="E490" s="37" t="str">
        <f t="shared" si="52"/>
        <v/>
      </c>
      <c r="F490" s="37" t="str">
        <f t="shared" si="53"/>
        <v/>
      </c>
      <c r="G490" s="36"/>
      <c r="H490" s="28"/>
      <c r="I490" s="28"/>
      <c r="J490" s="36"/>
      <c r="K490" s="40"/>
      <c r="L490" s="40"/>
      <c r="M490" s="29" t="str">
        <f t="shared" si="50"/>
        <v/>
      </c>
      <c r="N490" s="30"/>
      <c r="O490" s="17" t="str">
        <f>IFERROR(VLOOKUP(M490,計算用!$A$8:$B$15,2,FALSE),"")</f>
        <v/>
      </c>
      <c r="P490" s="41"/>
      <c r="Q490" s="41"/>
      <c r="R490" s="41"/>
      <c r="S490" s="16" t="str">
        <f t="shared" si="54"/>
        <v/>
      </c>
      <c r="T490" s="31"/>
      <c r="U490" s="59"/>
    </row>
    <row r="491" spans="1:21" ht="12" customHeight="1">
      <c r="A491" s="48">
        <f t="shared" si="51"/>
        <v>486</v>
      </c>
      <c r="B491" s="27"/>
      <c r="C491" s="27"/>
      <c r="D491" s="12"/>
      <c r="E491" s="37" t="str">
        <f t="shared" si="52"/>
        <v/>
      </c>
      <c r="F491" s="37" t="str">
        <f t="shared" si="53"/>
        <v/>
      </c>
      <c r="G491" s="36"/>
      <c r="H491" s="28"/>
      <c r="I491" s="28"/>
      <c r="J491" s="36"/>
      <c r="K491" s="40"/>
      <c r="L491" s="40"/>
      <c r="M491" s="29" t="str">
        <f t="shared" si="50"/>
        <v/>
      </c>
      <c r="N491" s="30"/>
      <c r="O491" s="17" t="str">
        <f>IFERROR(VLOOKUP(M491,計算用!$A$8:$B$15,2,FALSE),"")</f>
        <v/>
      </c>
      <c r="P491" s="41"/>
      <c r="Q491" s="41"/>
      <c r="R491" s="41"/>
      <c r="S491" s="16" t="str">
        <f t="shared" si="54"/>
        <v/>
      </c>
      <c r="T491" s="31"/>
      <c r="U491" s="59"/>
    </row>
    <row r="492" spans="1:21" ht="12" customHeight="1">
      <c r="A492" s="48">
        <f t="shared" si="51"/>
        <v>487</v>
      </c>
      <c r="B492" s="27"/>
      <c r="C492" s="27"/>
      <c r="D492" s="12"/>
      <c r="E492" s="37" t="str">
        <f t="shared" si="52"/>
        <v/>
      </c>
      <c r="F492" s="37" t="str">
        <f t="shared" si="53"/>
        <v/>
      </c>
      <c r="G492" s="36"/>
      <c r="H492" s="28"/>
      <c r="I492" s="28"/>
      <c r="J492" s="36"/>
      <c r="K492" s="40"/>
      <c r="L492" s="40"/>
      <c r="M492" s="29" t="str">
        <f t="shared" si="50"/>
        <v/>
      </c>
      <c r="N492" s="30"/>
      <c r="O492" s="17" t="str">
        <f>IFERROR(VLOOKUP(M492,計算用!$A$8:$B$15,2,FALSE),"")</f>
        <v/>
      </c>
      <c r="P492" s="41"/>
      <c r="Q492" s="41"/>
      <c r="R492" s="41"/>
      <c r="S492" s="16" t="str">
        <f t="shared" si="54"/>
        <v/>
      </c>
      <c r="T492" s="31"/>
      <c r="U492" s="59"/>
    </row>
    <row r="493" spans="1:21" ht="12" customHeight="1">
      <c r="A493" s="48">
        <f t="shared" si="51"/>
        <v>488</v>
      </c>
      <c r="B493" s="27"/>
      <c r="C493" s="27"/>
      <c r="D493" s="12"/>
      <c r="E493" s="37" t="str">
        <f t="shared" si="52"/>
        <v/>
      </c>
      <c r="F493" s="37" t="str">
        <f t="shared" si="53"/>
        <v/>
      </c>
      <c r="G493" s="36"/>
      <c r="H493" s="28"/>
      <c r="I493" s="28"/>
      <c r="J493" s="36"/>
      <c r="K493" s="40"/>
      <c r="L493" s="40"/>
      <c r="M493" s="29" t="str">
        <f t="shared" si="50"/>
        <v/>
      </c>
      <c r="N493" s="30"/>
      <c r="O493" s="17" t="str">
        <f>IFERROR(VLOOKUP(M493,計算用!$A$8:$B$15,2,FALSE),"")</f>
        <v/>
      </c>
      <c r="P493" s="41"/>
      <c r="Q493" s="41"/>
      <c r="R493" s="41"/>
      <c r="S493" s="16" t="str">
        <f t="shared" si="54"/>
        <v/>
      </c>
      <c r="T493" s="31"/>
      <c r="U493" s="59"/>
    </row>
    <row r="494" spans="1:21" ht="12" customHeight="1">
      <c r="A494" s="48">
        <f t="shared" si="51"/>
        <v>489</v>
      </c>
      <c r="B494" s="27"/>
      <c r="C494" s="27"/>
      <c r="D494" s="12"/>
      <c r="E494" s="37" t="str">
        <f t="shared" si="52"/>
        <v/>
      </c>
      <c r="F494" s="37" t="str">
        <f t="shared" si="53"/>
        <v/>
      </c>
      <c r="G494" s="36"/>
      <c r="H494" s="28"/>
      <c r="I494" s="28"/>
      <c r="J494" s="36"/>
      <c r="K494" s="40"/>
      <c r="L494" s="40"/>
      <c r="M494" s="29" t="str">
        <f t="shared" si="50"/>
        <v/>
      </c>
      <c r="N494" s="30"/>
      <c r="O494" s="17" t="str">
        <f>IFERROR(VLOOKUP(M494,計算用!$A$8:$B$15,2,FALSE),"")</f>
        <v/>
      </c>
      <c r="P494" s="41"/>
      <c r="Q494" s="41"/>
      <c r="R494" s="41"/>
      <c r="S494" s="16" t="str">
        <f t="shared" si="54"/>
        <v/>
      </c>
      <c r="T494" s="31"/>
      <c r="U494" s="59"/>
    </row>
    <row r="495" spans="1:21" ht="12" customHeight="1">
      <c r="A495" s="48">
        <f t="shared" si="51"/>
        <v>490</v>
      </c>
      <c r="B495" s="27"/>
      <c r="C495" s="27"/>
      <c r="D495" s="12"/>
      <c r="E495" s="37" t="str">
        <f t="shared" si="52"/>
        <v/>
      </c>
      <c r="F495" s="37" t="str">
        <f t="shared" si="53"/>
        <v/>
      </c>
      <c r="G495" s="36"/>
      <c r="H495" s="28"/>
      <c r="I495" s="28"/>
      <c r="J495" s="36"/>
      <c r="K495" s="40"/>
      <c r="L495" s="40"/>
      <c r="M495" s="29" t="str">
        <f t="shared" si="50"/>
        <v/>
      </c>
      <c r="N495" s="30"/>
      <c r="O495" s="17" t="str">
        <f>IFERROR(VLOOKUP(M495,計算用!$A$8:$B$15,2,FALSE),"")</f>
        <v/>
      </c>
      <c r="P495" s="41"/>
      <c r="Q495" s="41"/>
      <c r="R495" s="41"/>
      <c r="S495" s="16" t="str">
        <f t="shared" si="54"/>
        <v/>
      </c>
      <c r="T495" s="31"/>
      <c r="U495" s="59"/>
    </row>
    <row r="496" spans="1:21" ht="12" customHeight="1">
      <c r="A496" s="48">
        <f t="shared" si="51"/>
        <v>491</v>
      </c>
      <c r="B496" s="27"/>
      <c r="C496" s="27"/>
      <c r="D496" s="12"/>
      <c r="E496" s="37" t="str">
        <f t="shared" si="52"/>
        <v/>
      </c>
      <c r="F496" s="37" t="str">
        <f t="shared" si="53"/>
        <v/>
      </c>
      <c r="G496" s="36"/>
      <c r="H496" s="28"/>
      <c r="I496" s="28"/>
      <c r="J496" s="36"/>
      <c r="K496" s="40"/>
      <c r="L496" s="40"/>
      <c r="M496" s="29" t="str">
        <f t="shared" si="50"/>
        <v/>
      </c>
      <c r="N496" s="30"/>
      <c r="O496" s="17" t="str">
        <f>IFERROR(VLOOKUP(M496,計算用!$A$8:$B$15,2,FALSE),"")</f>
        <v/>
      </c>
      <c r="P496" s="41"/>
      <c r="Q496" s="41"/>
      <c r="R496" s="41"/>
      <c r="S496" s="16" t="str">
        <f t="shared" si="54"/>
        <v/>
      </c>
      <c r="T496" s="31"/>
      <c r="U496" s="59"/>
    </row>
    <row r="497" spans="1:21" ht="12" customHeight="1">
      <c r="A497" s="48">
        <f t="shared" si="51"/>
        <v>492</v>
      </c>
      <c r="B497" s="27"/>
      <c r="C497" s="27"/>
      <c r="D497" s="12"/>
      <c r="E497" s="37" t="str">
        <f t="shared" si="52"/>
        <v/>
      </c>
      <c r="F497" s="37" t="str">
        <f t="shared" si="53"/>
        <v/>
      </c>
      <c r="G497" s="36"/>
      <c r="H497" s="28"/>
      <c r="I497" s="28"/>
      <c r="J497" s="36"/>
      <c r="K497" s="40"/>
      <c r="L497" s="40"/>
      <c r="M497" s="29" t="str">
        <f t="shared" si="50"/>
        <v/>
      </c>
      <c r="N497" s="30"/>
      <c r="O497" s="17" t="str">
        <f>IFERROR(VLOOKUP(M497,計算用!$A$8:$B$15,2,FALSE),"")</f>
        <v/>
      </c>
      <c r="P497" s="41"/>
      <c r="Q497" s="41"/>
      <c r="R497" s="41"/>
      <c r="S497" s="16" t="str">
        <f t="shared" si="54"/>
        <v/>
      </c>
      <c r="T497" s="31"/>
      <c r="U497" s="59"/>
    </row>
    <row r="498" spans="1:21" ht="12" customHeight="1">
      <c r="A498" s="48">
        <f t="shared" si="51"/>
        <v>493</v>
      </c>
      <c r="B498" s="27"/>
      <c r="C498" s="27"/>
      <c r="D498" s="12"/>
      <c r="E498" s="37" t="str">
        <f t="shared" si="52"/>
        <v/>
      </c>
      <c r="F498" s="37" t="str">
        <f t="shared" si="53"/>
        <v/>
      </c>
      <c r="G498" s="36"/>
      <c r="H498" s="28"/>
      <c r="I498" s="28"/>
      <c r="J498" s="36"/>
      <c r="K498" s="40"/>
      <c r="L498" s="40"/>
      <c r="M498" s="29" t="str">
        <f t="shared" si="50"/>
        <v/>
      </c>
      <c r="N498" s="30"/>
      <c r="O498" s="17" t="str">
        <f>IFERROR(VLOOKUP(M498,計算用!$A$8:$B$15,2,FALSE),"")</f>
        <v/>
      </c>
      <c r="P498" s="41"/>
      <c r="Q498" s="41"/>
      <c r="R498" s="41"/>
      <c r="S498" s="16" t="str">
        <f t="shared" si="54"/>
        <v/>
      </c>
      <c r="T498" s="31"/>
      <c r="U498" s="59"/>
    </row>
    <row r="499" spans="1:21" ht="12" customHeight="1">
      <c r="A499" s="48">
        <f t="shared" si="51"/>
        <v>494</v>
      </c>
      <c r="B499" s="27"/>
      <c r="C499" s="27"/>
      <c r="D499" s="12"/>
      <c r="E499" s="37" t="str">
        <f t="shared" si="52"/>
        <v/>
      </c>
      <c r="F499" s="37" t="str">
        <f t="shared" si="53"/>
        <v/>
      </c>
      <c r="G499" s="36"/>
      <c r="H499" s="28"/>
      <c r="I499" s="28"/>
      <c r="J499" s="36"/>
      <c r="K499" s="40"/>
      <c r="L499" s="40"/>
      <c r="M499" s="29" t="str">
        <f t="shared" si="50"/>
        <v/>
      </c>
      <c r="N499" s="30"/>
      <c r="O499" s="17" t="str">
        <f>IFERROR(VLOOKUP(M499,計算用!$A$8:$B$15,2,FALSE),"")</f>
        <v/>
      </c>
      <c r="P499" s="41"/>
      <c r="Q499" s="41"/>
      <c r="R499" s="41"/>
      <c r="S499" s="16" t="str">
        <f t="shared" si="54"/>
        <v/>
      </c>
      <c r="T499" s="31"/>
      <c r="U499" s="59"/>
    </row>
    <row r="500" spans="1:21" ht="12" customHeight="1">
      <c r="A500" s="48">
        <f t="shared" si="51"/>
        <v>495</v>
      </c>
      <c r="B500" s="27"/>
      <c r="C500" s="27"/>
      <c r="D500" s="12"/>
      <c r="E500" s="37" t="str">
        <f t="shared" si="52"/>
        <v/>
      </c>
      <c r="F500" s="37" t="str">
        <f t="shared" si="53"/>
        <v/>
      </c>
      <c r="G500" s="36"/>
      <c r="H500" s="28"/>
      <c r="I500" s="28"/>
      <c r="J500" s="36"/>
      <c r="K500" s="40"/>
      <c r="L500" s="40"/>
      <c r="M500" s="29" t="str">
        <f t="shared" si="50"/>
        <v/>
      </c>
      <c r="N500" s="30"/>
      <c r="O500" s="17" t="str">
        <f>IFERROR(VLOOKUP(M500,計算用!$A$8:$B$15,2,FALSE),"")</f>
        <v/>
      </c>
      <c r="P500" s="41"/>
      <c r="Q500" s="41"/>
      <c r="R500" s="41"/>
      <c r="S500" s="16" t="str">
        <f t="shared" si="54"/>
        <v/>
      </c>
      <c r="T500" s="31"/>
      <c r="U500" s="59"/>
    </row>
    <row r="501" spans="1:21" ht="12" customHeight="1">
      <c r="A501" s="48">
        <f t="shared" si="51"/>
        <v>496</v>
      </c>
      <c r="B501" s="27"/>
      <c r="C501" s="27"/>
      <c r="D501" s="12"/>
      <c r="E501" s="37" t="str">
        <f t="shared" si="52"/>
        <v/>
      </c>
      <c r="F501" s="37" t="str">
        <f t="shared" si="53"/>
        <v/>
      </c>
      <c r="G501" s="36"/>
      <c r="H501" s="28"/>
      <c r="I501" s="28"/>
      <c r="J501" s="36"/>
      <c r="K501" s="40"/>
      <c r="L501" s="40"/>
      <c r="M501" s="29" t="str">
        <f t="shared" si="50"/>
        <v/>
      </c>
      <c r="N501" s="30"/>
      <c r="O501" s="17" t="str">
        <f>IFERROR(VLOOKUP(M501,計算用!$A$8:$B$15,2,FALSE),"")</f>
        <v/>
      </c>
      <c r="P501" s="41"/>
      <c r="Q501" s="41"/>
      <c r="R501" s="41"/>
      <c r="S501" s="16" t="str">
        <f t="shared" si="54"/>
        <v/>
      </c>
      <c r="T501" s="31"/>
      <c r="U501" s="59"/>
    </row>
    <row r="502" spans="1:21" ht="12" customHeight="1">
      <c r="A502" s="48">
        <f t="shared" si="51"/>
        <v>497</v>
      </c>
      <c r="B502" s="27"/>
      <c r="C502" s="27"/>
      <c r="D502" s="12"/>
      <c r="E502" s="37" t="str">
        <f t="shared" si="52"/>
        <v/>
      </c>
      <c r="F502" s="37" t="str">
        <f t="shared" si="53"/>
        <v/>
      </c>
      <c r="G502" s="36"/>
      <c r="H502" s="28"/>
      <c r="I502" s="28"/>
      <c r="J502" s="36"/>
      <c r="K502" s="40"/>
      <c r="L502" s="40"/>
      <c r="M502" s="29" t="str">
        <f t="shared" si="50"/>
        <v/>
      </c>
      <c r="N502" s="30"/>
      <c r="O502" s="17" t="str">
        <f>IFERROR(VLOOKUP(M502,計算用!$A$8:$B$15,2,FALSE),"")</f>
        <v/>
      </c>
      <c r="P502" s="41"/>
      <c r="Q502" s="41"/>
      <c r="R502" s="41"/>
      <c r="S502" s="16" t="str">
        <f t="shared" si="54"/>
        <v/>
      </c>
      <c r="T502" s="31"/>
      <c r="U502" s="59"/>
    </row>
    <row r="503" spans="1:21" ht="12" customHeight="1">
      <c r="A503" s="48">
        <f t="shared" si="51"/>
        <v>498</v>
      </c>
      <c r="B503" s="27"/>
      <c r="C503" s="27"/>
      <c r="D503" s="12"/>
      <c r="E503" s="37" t="str">
        <f t="shared" si="52"/>
        <v/>
      </c>
      <c r="F503" s="37" t="str">
        <f t="shared" si="53"/>
        <v/>
      </c>
      <c r="G503" s="36"/>
      <c r="H503" s="28"/>
      <c r="I503" s="28"/>
      <c r="J503" s="36"/>
      <c r="K503" s="40"/>
      <c r="L503" s="40"/>
      <c r="M503" s="29" t="str">
        <f t="shared" si="50"/>
        <v/>
      </c>
      <c r="N503" s="30"/>
      <c r="O503" s="17" t="str">
        <f>IFERROR(VLOOKUP(M503,計算用!$A$8:$B$15,2,FALSE),"")</f>
        <v/>
      </c>
      <c r="P503" s="41"/>
      <c r="Q503" s="41"/>
      <c r="R503" s="41"/>
      <c r="S503" s="16" t="str">
        <f t="shared" si="54"/>
        <v/>
      </c>
      <c r="T503" s="31"/>
      <c r="U503" s="59"/>
    </row>
    <row r="504" spans="1:21" ht="12" customHeight="1">
      <c r="A504" s="48">
        <f t="shared" si="51"/>
        <v>499</v>
      </c>
      <c r="B504" s="27"/>
      <c r="C504" s="27"/>
      <c r="D504" s="12"/>
      <c r="E504" s="37" t="str">
        <f t="shared" si="52"/>
        <v/>
      </c>
      <c r="F504" s="37" t="str">
        <f t="shared" si="53"/>
        <v/>
      </c>
      <c r="G504" s="36"/>
      <c r="H504" s="28"/>
      <c r="I504" s="28"/>
      <c r="J504" s="36"/>
      <c r="K504" s="40"/>
      <c r="L504" s="40"/>
      <c r="M504" s="29" t="str">
        <f t="shared" si="50"/>
        <v/>
      </c>
      <c r="N504" s="30"/>
      <c r="O504" s="17" t="str">
        <f>IFERROR(VLOOKUP(M504,計算用!$A$8:$B$15,2,FALSE),"")</f>
        <v/>
      </c>
      <c r="P504" s="41"/>
      <c r="Q504" s="41"/>
      <c r="R504" s="41"/>
      <c r="S504" s="16" t="str">
        <f t="shared" si="54"/>
        <v/>
      </c>
      <c r="T504" s="31"/>
      <c r="U504" s="59"/>
    </row>
    <row r="505" spans="1:21" ht="12" customHeight="1">
      <c r="A505" s="48">
        <f t="shared" si="51"/>
        <v>500</v>
      </c>
      <c r="B505" s="27"/>
      <c r="C505" s="27"/>
      <c r="D505" s="12"/>
      <c r="E505" s="37" t="str">
        <f t="shared" si="52"/>
        <v/>
      </c>
      <c r="F505" s="37" t="str">
        <f t="shared" si="53"/>
        <v/>
      </c>
      <c r="G505" s="36"/>
      <c r="H505" s="28"/>
      <c r="I505" s="28"/>
      <c r="J505" s="36"/>
      <c r="K505" s="40"/>
      <c r="L505" s="40"/>
      <c r="M505" s="29" t="str">
        <f t="shared" si="50"/>
        <v/>
      </c>
      <c r="N505" s="30"/>
      <c r="O505" s="17" t="str">
        <f>IFERROR(VLOOKUP(M505,計算用!$A$8:$B$15,2,FALSE),"")</f>
        <v/>
      </c>
      <c r="P505" s="41"/>
      <c r="Q505" s="41"/>
      <c r="R505" s="41"/>
      <c r="S505" s="16" t="str">
        <f t="shared" si="54"/>
        <v/>
      </c>
      <c r="T505" s="31"/>
      <c r="U505" s="59"/>
    </row>
  </sheetData>
  <sheetProtection selectLockedCells="1"/>
  <mergeCells count="10">
    <mergeCell ref="P4:S4"/>
    <mergeCell ref="T4:U4"/>
    <mergeCell ref="A4:A5"/>
    <mergeCell ref="G4:G5"/>
    <mergeCell ref="H4:J4"/>
    <mergeCell ref="O4:O5"/>
    <mergeCell ref="B4:B5"/>
    <mergeCell ref="C4:C5"/>
    <mergeCell ref="D4:D5"/>
    <mergeCell ref="K4:N4"/>
  </mergeCells>
  <phoneticPr fontId="4"/>
  <dataValidations count="3">
    <dataValidation type="list" allowBlank="1" showInputMessage="1" showErrorMessage="1" sqref="R6:R505">
      <formula1>"該当"</formula1>
    </dataValidation>
    <dataValidation type="custom" allowBlank="1" showInputMessage="1" showErrorMessage="1" sqref="B6:B505">
      <formula1>ISERROR(FIND(" ",B6))</formula1>
    </dataValidation>
    <dataValidation type="custom" imeMode="fullKatakana" allowBlank="1" showInputMessage="1" showErrorMessage="1" error="全角カタカナで入力してください" sqref="C6:C505">
      <formula1>ISERROR(FIND(" ",C6))</formula1>
    </dataValidation>
  </dataValidations>
  <printOptions horizontalCentered="1"/>
  <pageMargins left="0.51181102362204722" right="0.47244094488188976" top="0.98425196850393704" bottom="0.23622047244094488" header="0.78740157480314965" footer="0.15748031496062992"/>
  <pageSetup paperSize="9" scale="91" orientation="landscape" r:id="rId1"/>
  <rowBreaks count="4" manualBreakCount="4">
    <brk id="45" max="20" man="1"/>
    <brk id="85" max="20" man="1"/>
    <brk id="125" max="20" man="1"/>
    <brk id="165" max="20"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計算用!$A$17:$A$18</xm:f>
          </x14:formula1>
          <xm:sqref>P6:Q505</xm:sqref>
        </x14:dataValidation>
        <x14:dataValidation type="list" allowBlank="1" showInputMessage="1" showErrorMessage="1">
          <x14:formula1>
            <xm:f>計算用!$A$3:$A$4</xm:f>
          </x14:formula1>
          <xm:sqref>K6:K505</xm:sqref>
        </x14:dataValidation>
        <x14:dataValidation type="list" allowBlank="1" showInputMessage="1" showErrorMessage="1">
          <x14:formula1>
            <xm:f>OFFSET(計算用!$A$2,MATCH(K6,計算用!$A$3:$A$4,0),1,1,3)</xm:f>
          </x14:formula1>
          <xm:sqref>L6:L505</xm:sqref>
        </x14:dataValidation>
        <x14:dataValidation type="list" allowBlank="1" showInputMessage="1" showErrorMessage="1">
          <x14:formula1>
            <xm:f>計算用!$A$15:$A$16</xm:f>
          </x14:formula1>
          <xm:sqref>U6:U505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121"/>
  <sheetViews>
    <sheetView showZeros="0" view="pageBreakPreview" zoomScale="70" zoomScaleNormal="100" zoomScaleSheetLayoutView="70" workbookViewId="0">
      <selection activeCell="A2" sqref="A2"/>
    </sheetView>
  </sheetViews>
  <sheetFormatPr defaultColWidth="2.25" defaultRowHeight="13.5"/>
  <cols>
    <col min="1" max="1" width="3.125" style="4" customWidth="1"/>
    <col min="2" max="2" width="11.125" style="4" customWidth="1"/>
    <col min="3" max="3" width="38.25" style="4" customWidth="1"/>
    <col min="4" max="4" width="23.25" style="4" customWidth="1"/>
    <col min="5" max="5" width="12.625" style="4" customWidth="1"/>
    <col min="6" max="6" width="9.375" style="4" customWidth="1"/>
    <col min="7" max="7" width="41.375" style="4" customWidth="1"/>
    <col min="8" max="8" width="33.25" style="4" customWidth="1"/>
    <col min="9" max="13" width="10.625" style="4" customWidth="1"/>
    <col min="14" max="15" width="2.25" style="4"/>
    <col min="16" max="16" width="4.5" style="4" bestFit="1" customWidth="1"/>
    <col min="17" max="23" width="2.25" style="4"/>
    <col min="24" max="24" width="3.625" style="4" bestFit="1" customWidth="1"/>
    <col min="25" max="35" width="2.25" style="4"/>
    <col min="36" max="37" width="5.625" style="4" hidden="1" customWidth="1"/>
    <col min="38" max="39" width="3.25" style="4" hidden="1" customWidth="1"/>
    <col min="40" max="16384" width="2.25" style="4"/>
  </cols>
  <sheetData>
    <row r="1" spans="1:39">
      <c r="A1" s="4" t="s">
        <v>214</v>
      </c>
    </row>
    <row r="2" spans="1:39">
      <c r="A2" s="18"/>
    </row>
    <row r="3" spans="1:39" ht="18" customHeight="1">
      <c r="A3" s="414" t="s">
        <v>124</v>
      </c>
      <c r="B3" s="410" t="s">
        <v>39</v>
      </c>
      <c r="C3" s="411" t="s">
        <v>38</v>
      </c>
      <c r="D3" s="411" t="s">
        <v>40</v>
      </c>
      <c r="E3" s="410" t="s">
        <v>232</v>
      </c>
      <c r="F3" s="415" t="s">
        <v>231</v>
      </c>
      <c r="G3" s="417" t="s">
        <v>230</v>
      </c>
      <c r="H3" s="415" t="s">
        <v>229</v>
      </c>
      <c r="I3" s="412" t="s">
        <v>246</v>
      </c>
      <c r="J3" s="412"/>
      <c r="K3" s="412"/>
      <c r="L3" s="412"/>
      <c r="M3" s="413"/>
    </row>
    <row r="4" spans="1:39" ht="34.5" thickBot="1">
      <c r="A4" s="414"/>
      <c r="B4" s="410"/>
      <c r="C4" s="411"/>
      <c r="D4" s="411"/>
      <c r="E4" s="411"/>
      <c r="F4" s="419"/>
      <c r="G4" s="418"/>
      <c r="H4" s="416"/>
      <c r="I4" s="62" t="s">
        <v>147</v>
      </c>
      <c r="J4" s="62" t="s">
        <v>146</v>
      </c>
      <c r="K4" s="62" t="s">
        <v>145</v>
      </c>
      <c r="L4" s="61" t="s">
        <v>144</v>
      </c>
      <c r="M4" s="63" t="s">
        <v>213</v>
      </c>
      <c r="AJ4" s="4" t="s">
        <v>220</v>
      </c>
      <c r="AK4" s="4" t="s">
        <v>221</v>
      </c>
    </row>
    <row r="5" spans="1:39" ht="22.5" customHeight="1" thickBot="1">
      <c r="A5" s="19">
        <f>ROW()-4</f>
        <v>1</v>
      </c>
      <c r="B5" s="54">
        <f ca="1">IFERROR(INDIRECT("個票"&amp;$A5&amp;"！$h$7"),"")</f>
        <v>0</v>
      </c>
      <c r="C5" s="54">
        <f t="shared" ref="C5:C68" ca="1" si="0">IFERROR(INDIRECT("個票"&amp;$A5&amp;"！$t$7"),"")</f>
        <v>0</v>
      </c>
      <c r="D5" s="207">
        <f t="shared" ref="D5:D68" ca="1" si="1">IFERROR(INDIRECT("個票"&amp;$A5&amp;"！$h$10"),"")</f>
        <v>0</v>
      </c>
      <c r="E5" s="54">
        <f t="shared" ref="E5:E68" ca="1" si="2">IFERROR(INDIRECT("個票"&amp;$A5&amp;"！$AC$9"),"")</f>
        <v>0</v>
      </c>
      <c r="F5" s="54">
        <f t="shared" ref="F5:F68" ca="1" si="3">IFERROR(INDIRECT("個票"&amp;$A5&amp;"！$d$9"),"")</f>
        <v>0</v>
      </c>
      <c r="G5" s="54" t="str">
        <f t="shared" ref="G5:G68" ca="1" si="4">IFERROR(INDIRECT("個票"&amp;$A5&amp;"！$H$9")&amp;INDIRECT("個票"&amp;$A5&amp;"！$L$9"),"")</f>
        <v>宮城県</v>
      </c>
      <c r="H5" s="56" t="str">
        <f ca="1">IF(M5&gt;0,実績報告書!$W$8,"")</f>
        <v/>
      </c>
      <c r="I5" s="49">
        <f ca="1">IFERROR(INDIRECT("個票"&amp;$A5&amp;"！$ag$17"),"")</f>
        <v>0</v>
      </c>
      <c r="J5" s="49">
        <f ca="1">IFERROR(INDIRECT("個票"&amp;$A5&amp;"！$ag$22"),"")</f>
        <v>0</v>
      </c>
      <c r="K5" s="49">
        <f ca="1">IFERROR(INDIRECT("個票"&amp;$A5&amp;"！$ag$37"),"")</f>
        <v>0</v>
      </c>
      <c r="L5" s="53">
        <f ca="1">IFERROR(INDIRECT("個票"&amp;$A5&amp;"！$ag$47"),"")</f>
        <v>0</v>
      </c>
      <c r="M5" s="49">
        <f t="shared" ref="M5:M36" ca="1" si="5">SUM(I5,J5,K5,L5)</f>
        <v>0</v>
      </c>
      <c r="P5" s="34" t="str">
        <f ca="1">IF(_xlfn.SHEETS()-6=COUNTIF(M5:M107,"&gt;0"),"○","！（本表の事業所数と個票の枚数が一致しません）")</f>
        <v>！（本表の事業所数と個票の枚数が一致しません）</v>
      </c>
      <c r="Q5" s="35"/>
      <c r="R5" s="35"/>
      <c r="S5" s="35"/>
      <c r="T5" s="35"/>
      <c r="U5" s="35"/>
      <c r="V5" s="35"/>
      <c r="W5" s="35"/>
      <c r="X5" s="35"/>
      <c r="Y5" s="35"/>
      <c r="Z5" s="35"/>
      <c r="AA5" s="35"/>
      <c r="AB5" s="35"/>
      <c r="AC5" s="35"/>
      <c r="AD5" s="35"/>
      <c r="AE5" s="35"/>
      <c r="AF5" s="35"/>
      <c r="AG5" s="35"/>
      <c r="AH5" s="35"/>
      <c r="AI5" s="32"/>
      <c r="AJ5" s="4">
        <f ca="1">IFERROR(INDIRECT("個票"&amp;$A5&amp;"！$m$19"),"")</f>
        <v>0</v>
      </c>
      <c r="AK5" s="4">
        <f ca="1">IFERROR(INDIRECT("個票"&amp;$A5&amp;"！$v$19"),"")</f>
        <v>0</v>
      </c>
      <c r="AL5" s="4">
        <f ca="1">IFERROR(INDIRECT("個票"&amp;$A5&amp;"！$m$19"),"")</f>
        <v>0</v>
      </c>
      <c r="AM5" s="4">
        <f ca="1">IFERROR(INDIRECT("個票"&amp;$A5&amp;"！$m$19"),"")</f>
        <v>0</v>
      </c>
    </row>
    <row r="6" spans="1:39" ht="22.5" customHeight="1">
      <c r="A6" s="19">
        <f t="shared" ref="A6:A69" si="6">ROW()-4</f>
        <v>2</v>
      </c>
      <c r="B6" s="54" t="str">
        <f t="shared" ref="B6:B69" ca="1" si="7">IFERROR(INDIRECT("個票"&amp;$A6&amp;"！$h$7"),"")</f>
        <v/>
      </c>
      <c r="C6" s="54" t="str">
        <f t="shared" ca="1" si="0"/>
        <v/>
      </c>
      <c r="D6" s="54" t="str">
        <f t="shared" ca="1" si="1"/>
        <v/>
      </c>
      <c r="E6" s="54" t="str">
        <f t="shared" ca="1" si="2"/>
        <v/>
      </c>
      <c r="F6" s="54" t="str">
        <f t="shared" ca="1" si="3"/>
        <v/>
      </c>
      <c r="G6" s="54" t="str">
        <f t="shared" ca="1" si="4"/>
        <v/>
      </c>
      <c r="H6" s="54" t="str">
        <f ca="1">IF(M6&gt;0,実績報告書!$W$8,"")</f>
        <v/>
      </c>
      <c r="I6" s="49" t="str">
        <f t="shared" ref="I6:I69" ca="1" si="8">IFERROR(INDIRECT("個票"&amp;$A6&amp;"！$ag$17"),"")</f>
        <v/>
      </c>
      <c r="J6" s="49" t="str">
        <f t="shared" ref="J6:J69" ca="1" si="9">IFERROR(INDIRECT("個票"&amp;$A6&amp;"！$ag$22"),"")</f>
        <v/>
      </c>
      <c r="K6" s="49" t="str">
        <f t="shared" ref="K6:K69" ca="1" si="10">IFERROR(INDIRECT("個票"&amp;$A6&amp;"！$ag$37"),"")</f>
        <v/>
      </c>
      <c r="L6" s="53" t="str">
        <f t="shared" ref="L6:L69" ca="1" si="11">IFERROR(INDIRECT("個票"&amp;$A6&amp;"！$ag$47"),"")</f>
        <v/>
      </c>
      <c r="M6" s="49">
        <f t="shared" ca="1" si="5"/>
        <v>0</v>
      </c>
      <c r="P6" s="33"/>
      <c r="AJ6" s="4" t="str">
        <f t="shared" ref="AJ6:AJ69" ca="1" si="12">IFERROR(INDIRECT("個票"&amp;$A6&amp;"！$m$19"),"")</f>
        <v/>
      </c>
      <c r="AK6" s="4" t="str">
        <f t="shared" ref="AK6:AK69" ca="1" si="13">IFERROR(INDIRECT("個票"&amp;$A6&amp;"！$v$19"),"")</f>
        <v/>
      </c>
      <c r="AL6" s="4" t="str">
        <f t="shared" ref="AL6:AL105" ca="1" si="14">IFERROR(INDIRECT("個票"&amp;$A6&amp;"！$m$18"),"")</f>
        <v/>
      </c>
      <c r="AM6" s="4" t="str">
        <f t="shared" ref="AM6:AM105" ca="1" si="15">IFERROR(INDIRECT("個票"&amp;$A6&amp;"！$v$18"),"")</f>
        <v/>
      </c>
    </row>
    <row r="7" spans="1:39" ht="22.5" customHeight="1">
      <c r="A7" s="19">
        <f t="shared" si="6"/>
        <v>3</v>
      </c>
      <c r="B7" s="54" t="str">
        <f t="shared" ca="1" si="7"/>
        <v/>
      </c>
      <c r="C7" s="54" t="str">
        <f t="shared" ca="1" si="0"/>
        <v/>
      </c>
      <c r="D7" s="54" t="str">
        <f t="shared" ca="1" si="1"/>
        <v/>
      </c>
      <c r="E7" s="54" t="str">
        <f t="shared" ca="1" si="2"/>
        <v/>
      </c>
      <c r="F7" s="54" t="str">
        <f t="shared" ca="1" si="3"/>
        <v/>
      </c>
      <c r="G7" s="54" t="str">
        <f t="shared" ca="1" si="4"/>
        <v/>
      </c>
      <c r="H7" s="54" t="str">
        <f ca="1">IF(M7&gt;0,実績報告書!$W$8,"")</f>
        <v/>
      </c>
      <c r="I7" s="50" t="str">
        <f t="shared" ca="1" si="8"/>
        <v/>
      </c>
      <c r="J7" s="50" t="str">
        <f t="shared" ca="1" si="9"/>
        <v/>
      </c>
      <c r="K7" s="50" t="str">
        <f t="shared" ca="1" si="10"/>
        <v/>
      </c>
      <c r="L7" s="51" t="str">
        <f t="shared" ca="1" si="11"/>
        <v/>
      </c>
      <c r="M7" s="50">
        <f t="shared" ca="1" si="5"/>
        <v>0</v>
      </c>
      <c r="AJ7" s="4" t="str">
        <f t="shared" ca="1" si="12"/>
        <v/>
      </c>
      <c r="AK7" s="4" t="str">
        <f t="shared" ca="1" si="13"/>
        <v/>
      </c>
      <c r="AL7" s="4" t="str">
        <f t="shared" ca="1" si="14"/>
        <v/>
      </c>
      <c r="AM7" s="4" t="str">
        <f t="shared" ca="1" si="15"/>
        <v/>
      </c>
    </row>
    <row r="8" spans="1:39" ht="22.5" customHeight="1">
      <c r="A8" s="19">
        <f t="shared" si="6"/>
        <v>4</v>
      </c>
      <c r="B8" s="54" t="str">
        <f t="shared" ca="1" si="7"/>
        <v/>
      </c>
      <c r="C8" s="54" t="str">
        <f t="shared" ca="1" si="0"/>
        <v/>
      </c>
      <c r="D8" s="54" t="str">
        <f t="shared" ca="1" si="1"/>
        <v/>
      </c>
      <c r="E8" s="54" t="str">
        <f t="shared" ca="1" si="2"/>
        <v/>
      </c>
      <c r="F8" s="54" t="str">
        <f t="shared" ca="1" si="3"/>
        <v/>
      </c>
      <c r="G8" s="54" t="str">
        <f t="shared" ca="1" si="4"/>
        <v/>
      </c>
      <c r="H8" s="54" t="str">
        <f ca="1">IF(M8&gt;0,実績報告書!$W$8,"")</f>
        <v/>
      </c>
      <c r="I8" s="50" t="str">
        <f t="shared" ca="1" si="8"/>
        <v/>
      </c>
      <c r="J8" s="50" t="str">
        <f t="shared" ca="1" si="9"/>
        <v/>
      </c>
      <c r="K8" s="50" t="str">
        <f t="shared" ca="1" si="10"/>
        <v/>
      </c>
      <c r="L8" s="51" t="str">
        <f t="shared" ca="1" si="11"/>
        <v/>
      </c>
      <c r="M8" s="50">
        <f t="shared" ca="1" si="5"/>
        <v>0</v>
      </c>
      <c r="AJ8" s="4" t="str">
        <f t="shared" ca="1" si="12"/>
        <v/>
      </c>
      <c r="AK8" s="4" t="str">
        <f t="shared" ca="1" si="13"/>
        <v/>
      </c>
      <c r="AL8" s="4" t="str">
        <f t="shared" ca="1" si="14"/>
        <v/>
      </c>
      <c r="AM8" s="4" t="str">
        <f t="shared" ca="1" si="15"/>
        <v/>
      </c>
    </row>
    <row r="9" spans="1:39" ht="22.5" customHeight="1">
      <c r="A9" s="19">
        <f t="shared" si="6"/>
        <v>5</v>
      </c>
      <c r="B9" s="54" t="str">
        <f t="shared" ca="1" si="7"/>
        <v/>
      </c>
      <c r="C9" s="54" t="str">
        <f t="shared" ca="1" si="0"/>
        <v/>
      </c>
      <c r="D9" s="54" t="str">
        <f t="shared" ca="1" si="1"/>
        <v/>
      </c>
      <c r="E9" s="54" t="str">
        <f t="shared" ca="1" si="2"/>
        <v/>
      </c>
      <c r="F9" s="54" t="str">
        <f t="shared" ca="1" si="3"/>
        <v/>
      </c>
      <c r="G9" s="54" t="str">
        <f t="shared" ca="1" si="4"/>
        <v/>
      </c>
      <c r="H9" s="54" t="str">
        <f ca="1">IF(M9&gt;0,実績報告書!$W$8,"")</f>
        <v/>
      </c>
      <c r="I9" s="50" t="str">
        <f t="shared" ca="1" si="8"/>
        <v/>
      </c>
      <c r="J9" s="50" t="str">
        <f t="shared" ca="1" si="9"/>
        <v/>
      </c>
      <c r="K9" s="50" t="str">
        <f t="shared" ca="1" si="10"/>
        <v/>
      </c>
      <c r="L9" s="51" t="str">
        <f t="shared" ca="1" si="11"/>
        <v/>
      </c>
      <c r="M9" s="50">
        <f t="shared" ca="1" si="5"/>
        <v>0</v>
      </c>
      <c r="AJ9" s="4" t="str">
        <f t="shared" ca="1" si="12"/>
        <v/>
      </c>
      <c r="AK9" s="4" t="str">
        <f t="shared" ca="1" si="13"/>
        <v/>
      </c>
      <c r="AL9" s="4" t="str">
        <f t="shared" ca="1" si="14"/>
        <v/>
      </c>
      <c r="AM9" s="4" t="str">
        <f t="shared" ca="1" si="15"/>
        <v/>
      </c>
    </row>
    <row r="10" spans="1:39" ht="22.5" customHeight="1">
      <c r="A10" s="19">
        <f t="shared" si="6"/>
        <v>6</v>
      </c>
      <c r="B10" s="54" t="str">
        <f t="shared" ca="1" si="7"/>
        <v/>
      </c>
      <c r="C10" s="54" t="str">
        <f t="shared" ca="1" si="0"/>
        <v/>
      </c>
      <c r="D10" s="54" t="str">
        <f t="shared" ca="1" si="1"/>
        <v/>
      </c>
      <c r="E10" s="54" t="str">
        <f t="shared" ca="1" si="2"/>
        <v/>
      </c>
      <c r="F10" s="54" t="str">
        <f t="shared" ca="1" si="3"/>
        <v/>
      </c>
      <c r="G10" s="54" t="str">
        <f t="shared" ca="1" si="4"/>
        <v/>
      </c>
      <c r="H10" s="54" t="str">
        <f ca="1">IF(M10&gt;0,実績報告書!$W$8,"")</f>
        <v/>
      </c>
      <c r="I10" s="50" t="str">
        <f t="shared" ca="1" si="8"/>
        <v/>
      </c>
      <c r="J10" s="50" t="str">
        <f t="shared" ca="1" si="9"/>
        <v/>
      </c>
      <c r="K10" s="50" t="str">
        <f t="shared" ca="1" si="10"/>
        <v/>
      </c>
      <c r="L10" s="51" t="str">
        <f t="shared" ca="1" si="11"/>
        <v/>
      </c>
      <c r="M10" s="50">
        <f t="shared" ca="1" si="5"/>
        <v>0</v>
      </c>
      <c r="AJ10" s="4" t="str">
        <f t="shared" ca="1" si="12"/>
        <v/>
      </c>
      <c r="AK10" s="4" t="str">
        <f t="shared" ca="1" si="13"/>
        <v/>
      </c>
      <c r="AL10" s="4" t="str">
        <f t="shared" ca="1" si="14"/>
        <v/>
      </c>
      <c r="AM10" s="4" t="str">
        <f t="shared" ca="1" si="15"/>
        <v/>
      </c>
    </row>
    <row r="11" spans="1:39" ht="22.5" customHeight="1">
      <c r="A11" s="19">
        <f t="shared" si="6"/>
        <v>7</v>
      </c>
      <c r="B11" s="54" t="str">
        <f t="shared" ca="1" si="7"/>
        <v/>
      </c>
      <c r="C11" s="54" t="str">
        <f t="shared" ca="1" si="0"/>
        <v/>
      </c>
      <c r="D11" s="54" t="str">
        <f t="shared" ca="1" si="1"/>
        <v/>
      </c>
      <c r="E11" s="54" t="str">
        <f t="shared" ca="1" si="2"/>
        <v/>
      </c>
      <c r="F11" s="54" t="str">
        <f t="shared" ca="1" si="3"/>
        <v/>
      </c>
      <c r="G11" s="54" t="str">
        <f t="shared" ca="1" si="4"/>
        <v/>
      </c>
      <c r="H11" s="54" t="str">
        <f ca="1">IF(M11&gt;0,実績報告書!$W$8,"")</f>
        <v/>
      </c>
      <c r="I11" s="50" t="str">
        <f t="shared" ca="1" si="8"/>
        <v/>
      </c>
      <c r="J11" s="50" t="str">
        <f t="shared" ca="1" si="9"/>
        <v/>
      </c>
      <c r="K11" s="50" t="str">
        <f t="shared" ca="1" si="10"/>
        <v/>
      </c>
      <c r="L11" s="51" t="str">
        <f t="shared" ca="1" si="11"/>
        <v/>
      </c>
      <c r="M11" s="50">
        <f t="shared" ca="1" si="5"/>
        <v>0</v>
      </c>
      <c r="AJ11" s="4" t="str">
        <f t="shared" ca="1" si="12"/>
        <v/>
      </c>
      <c r="AK11" s="4" t="str">
        <f t="shared" ca="1" si="13"/>
        <v/>
      </c>
      <c r="AL11" s="4" t="str">
        <f t="shared" ca="1" si="14"/>
        <v/>
      </c>
      <c r="AM11" s="4" t="str">
        <f t="shared" ca="1" si="15"/>
        <v/>
      </c>
    </row>
    <row r="12" spans="1:39" ht="22.5" customHeight="1">
      <c r="A12" s="19">
        <f t="shared" si="6"/>
        <v>8</v>
      </c>
      <c r="B12" s="54" t="str">
        <f t="shared" ca="1" si="7"/>
        <v/>
      </c>
      <c r="C12" s="54" t="str">
        <f t="shared" ca="1" si="0"/>
        <v/>
      </c>
      <c r="D12" s="54" t="str">
        <f t="shared" ca="1" si="1"/>
        <v/>
      </c>
      <c r="E12" s="54" t="str">
        <f t="shared" ca="1" si="2"/>
        <v/>
      </c>
      <c r="F12" s="54" t="str">
        <f t="shared" ca="1" si="3"/>
        <v/>
      </c>
      <c r="G12" s="54" t="str">
        <f t="shared" ca="1" si="4"/>
        <v/>
      </c>
      <c r="H12" s="54" t="str">
        <f ca="1">IF(M12&gt;0,実績報告書!$W$8,"")</f>
        <v/>
      </c>
      <c r="I12" s="50" t="str">
        <f t="shared" ca="1" si="8"/>
        <v/>
      </c>
      <c r="J12" s="50" t="str">
        <f t="shared" ca="1" si="9"/>
        <v/>
      </c>
      <c r="K12" s="50" t="str">
        <f t="shared" ca="1" si="10"/>
        <v/>
      </c>
      <c r="L12" s="51" t="str">
        <f t="shared" ca="1" si="11"/>
        <v/>
      </c>
      <c r="M12" s="50">
        <f t="shared" ca="1" si="5"/>
        <v>0</v>
      </c>
      <c r="AJ12" s="4" t="str">
        <f t="shared" ca="1" si="12"/>
        <v/>
      </c>
      <c r="AK12" s="4" t="str">
        <f t="shared" ca="1" si="13"/>
        <v/>
      </c>
      <c r="AL12" s="4" t="str">
        <f t="shared" ca="1" si="14"/>
        <v/>
      </c>
      <c r="AM12" s="4" t="str">
        <f t="shared" ca="1" si="15"/>
        <v/>
      </c>
    </row>
    <row r="13" spans="1:39" ht="22.5" customHeight="1">
      <c r="A13" s="19">
        <f t="shared" si="6"/>
        <v>9</v>
      </c>
      <c r="B13" s="54" t="str">
        <f t="shared" ca="1" si="7"/>
        <v/>
      </c>
      <c r="C13" s="54" t="str">
        <f t="shared" ca="1" si="0"/>
        <v/>
      </c>
      <c r="D13" s="54" t="str">
        <f t="shared" ca="1" si="1"/>
        <v/>
      </c>
      <c r="E13" s="54" t="str">
        <f t="shared" ca="1" si="2"/>
        <v/>
      </c>
      <c r="F13" s="54" t="str">
        <f t="shared" ca="1" si="3"/>
        <v/>
      </c>
      <c r="G13" s="54" t="str">
        <f t="shared" ca="1" si="4"/>
        <v/>
      </c>
      <c r="H13" s="54" t="str">
        <f ca="1">IF(M13&gt;0,実績報告書!$W$8,"")</f>
        <v/>
      </c>
      <c r="I13" s="50" t="str">
        <f t="shared" ca="1" si="8"/>
        <v/>
      </c>
      <c r="J13" s="50" t="str">
        <f t="shared" ca="1" si="9"/>
        <v/>
      </c>
      <c r="K13" s="50" t="str">
        <f t="shared" ca="1" si="10"/>
        <v/>
      </c>
      <c r="L13" s="51" t="str">
        <f t="shared" ca="1" si="11"/>
        <v/>
      </c>
      <c r="M13" s="50">
        <f t="shared" ca="1" si="5"/>
        <v>0</v>
      </c>
      <c r="AJ13" s="4" t="str">
        <f t="shared" ca="1" si="12"/>
        <v/>
      </c>
      <c r="AK13" s="4" t="str">
        <f t="shared" ca="1" si="13"/>
        <v/>
      </c>
      <c r="AL13" s="4" t="str">
        <f t="shared" ca="1" si="14"/>
        <v/>
      </c>
      <c r="AM13" s="4" t="str">
        <f t="shared" ca="1" si="15"/>
        <v/>
      </c>
    </row>
    <row r="14" spans="1:39" ht="22.5" customHeight="1">
      <c r="A14" s="19">
        <f t="shared" si="6"/>
        <v>10</v>
      </c>
      <c r="B14" s="54" t="str">
        <f t="shared" ca="1" si="7"/>
        <v/>
      </c>
      <c r="C14" s="54" t="str">
        <f t="shared" ca="1" si="0"/>
        <v/>
      </c>
      <c r="D14" s="54" t="str">
        <f t="shared" ca="1" si="1"/>
        <v/>
      </c>
      <c r="E14" s="54" t="str">
        <f t="shared" ca="1" si="2"/>
        <v/>
      </c>
      <c r="F14" s="54" t="str">
        <f t="shared" ca="1" si="3"/>
        <v/>
      </c>
      <c r="G14" s="54" t="str">
        <f t="shared" ca="1" si="4"/>
        <v/>
      </c>
      <c r="H14" s="54" t="str">
        <f ca="1">IF(M14&gt;0,実績報告書!$W$8,"")</f>
        <v/>
      </c>
      <c r="I14" s="50" t="str">
        <f t="shared" ca="1" si="8"/>
        <v/>
      </c>
      <c r="J14" s="50" t="str">
        <f t="shared" ca="1" si="9"/>
        <v/>
      </c>
      <c r="K14" s="50" t="str">
        <f t="shared" ca="1" si="10"/>
        <v/>
      </c>
      <c r="L14" s="51" t="str">
        <f t="shared" ca="1" si="11"/>
        <v/>
      </c>
      <c r="M14" s="50">
        <f t="shared" ca="1" si="5"/>
        <v>0</v>
      </c>
      <c r="AJ14" s="4" t="str">
        <f t="shared" ca="1" si="12"/>
        <v/>
      </c>
      <c r="AK14" s="4" t="str">
        <f t="shared" ca="1" si="13"/>
        <v/>
      </c>
      <c r="AL14" s="4" t="str">
        <f t="shared" ca="1" si="14"/>
        <v/>
      </c>
      <c r="AM14" s="4" t="str">
        <f t="shared" ca="1" si="15"/>
        <v/>
      </c>
    </row>
    <row r="15" spans="1:39" ht="22.5" customHeight="1">
      <c r="A15" s="19">
        <f t="shared" si="6"/>
        <v>11</v>
      </c>
      <c r="B15" s="54" t="str">
        <f t="shared" ca="1" si="7"/>
        <v/>
      </c>
      <c r="C15" s="54" t="str">
        <f t="shared" ca="1" si="0"/>
        <v/>
      </c>
      <c r="D15" s="54" t="str">
        <f t="shared" ca="1" si="1"/>
        <v/>
      </c>
      <c r="E15" s="54" t="str">
        <f t="shared" ca="1" si="2"/>
        <v/>
      </c>
      <c r="F15" s="54" t="str">
        <f t="shared" ca="1" si="3"/>
        <v/>
      </c>
      <c r="G15" s="54" t="str">
        <f t="shared" ca="1" si="4"/>
        <v/>
      </c>
      <c r="H15" s="54" t="str">
        <f ca="1">IF(M15&gt;0,実績報告書!$W$8,"")</f>
        <v/>
      </c>
      <c r="I15" s="50" t="str">
        <f t="shared" ca="1" si="8"/>
        <v/>
      </c>
      <c r="J15" s="50" t="str">
        <f t="shared" ca="1" si="9"/>
        <v/>
      </c>
      <c r="K15" s="50" t="str">
        <f t="shared" ca="1" si="10"/>
        <v/>
      </c>
      <c r="L15" s="51" t="str">
        <f t="shared" ca="1" si="11"/>
        <v/>
      </c>
      <c r="M15" s="50">
        <f t="shared" ca="1" si="5"/>
        <v>0</v>
      </c>
      <c r="AJ15" s="4" t="str">
        <f t="shared" ca="1" si="12"/>
        <v/>
      </c>
      <c r="AK15" s="4" t="str">
        <f t="shared" ca="1" si="13"/>
        <v/>
      </c>
      <c r="AL15" s="4" t="str">
        <f t="shared" ca="1" si="14"/>
        <v/>
      </c>
      <c r="AM15" s="4" t="str">
        <f t="shared" ca="1" si="15"/>
        <v/>
      </c>
    </row>
    <row r="16" spans="1:39" ht="22.5" customHeight="1">
      <c r="A16" s="19">
        <f t="shared" si="6"/>
        <v>12</v>
      </c>
      <c r="B16" s="54" t="str">
        <f t="shared" ca="1" si="7"/>
        <v/>
      </c>
      <c r="C16" s="54" t="str">
        <f t="shared" ca="1" si="0"/>
        <v/>
      </c>
      <c r="D16" s="54" t="str">
        <f t="shared" ca="1" si="1"/>
        <v/>
      </c>
      <c r="E16" s="54" t="str">
        <f t="shared" ca="1" si="2"/>
        <v/>
      </c>
      <c r="F16" s="54" t="str">
        <f t="shared" ca="1" si="3"/>
        <v/>
      </c>
      <c r="G16" s="54" t="str">
        <f t="shared" ca="1" si="4"/>
        <v/>
      </c>
      <c r="H16" s="54" t="str">
        <f ca="1">IF(M16&gt;0,実績報告書!$W$8,"")</f>
        <v/>
      </c>
      <c r="I16" s="50" t="str">
        <f t="shared" ca="1" si="8"/>
        <v/>
      </c>
      <c r="J16" s="50" t="str">
        <f t="shared" ca="1" si="9"/>
        <v/>
      </c>
      <c r="K16" s="50" t="str">
        <f t="shared" ca="1" si="10"/>
        <v/>
      </c>
      <c r="L16" s="51" t="str">
        <f t="shared" ca="1" si="11"/>
        <v/>
      </c>
      <c r="M16" s="50">
        <f t="shared" ca="1" si="5"/>
        <v>0</v>
      </c>
      <c r="AJ16" s="4" t="str">
        <f t="shared" ca="1" si="12"/>
        <v/>
      </c>
      <c r="AK16" s="4" t="str">
        <f t="shared" ca="1" si="13"/>
        <v/>
      </c>
      <c r="AL16" s="4" t="str">
        <f t="shared" ca="1" si="14"/>
        <v/>
      </c>
      <c r="AM16" s="4" t="str">
        <f t="shared" ca="1" si="15"/>
        <v/>
      </c>
    </row>
    <row r="17" spans="1:39" ht="22.5" customHeight="1">
      <c r="A17" s="19">
        <f t="shared" si="6"/>
        <v>13</v>
      </c>
      <c r="B17" s="54" t="str">
        <f t="shared" ca="1" si="7"/>
        <v/>
      </c>
      <c r="C17" s="54" t="str">
        <f t="shared" ca="1" si="0"/>
        <v/>
      </c>
      <c r="D17" s="54" t="str">
        <f t="shared" ca="1" si="1"/>
        <v/>
      </c>
      <c r="E17" s="54" t="str">
        <f t="shared" ca="1" si="2"/>
        <v/>
      </c>
      <c r="F17" s="54" t="str">
        <f t="shared" ca="1" si="3"/>
        <v/>
      </c>
      <c r="G17" s="54" t="str">
        <f t="shared" ca="1" si="4"/>
        <v/>
      </c>
      <c r="H17" s="54" t="str">
        <f ca="1">IF(M17&gt;0,実績報告書!$W$8,"")</f>
        <v/>
      </c>
      <c r="I17" s="50" t="str">
        <f t="shared" ca="1" si="8"/>
        <v/>
      </c>
      <c r="J17" s="50" t="str">
        <f t="shared" ca="1" si="9"/>
        <v/>
      </c>
      <c r="K17" s="50" t="str">
        <f t="shared" ca="1" si="10"/>
        <v/>
      </c>
      <c r="L17" s="51" t="str">
        <f t="shared" ca="1" si="11"/>
        <v/>
      </c>
      <c r="M17" s="50">
        <f t="shared" ca="1" si="5"/>
        <v>0</v>
      </c>
      <c r="AJ17" s="4" t="str">
        <f t="shared" ca="1" si="12"/>
        <v/>
      </c>
      <c r="AK17" s="4" t="str">
        <f t="shared" ca="1" si="13"/>
        <v/>
      </c>
      <c r="AL17" s="4" t="str">
        <f t="shared" ca="1" si="14"/>
        <v/>
      </c>
      <c r="AM17" s="4" t="str">
        <f t="shared" ca="1" si="15"/>
        <v/>
      </c>
    </row>
    <row r="18" spans="1:39" ht="22.5" customHeight="1">
      <c r="A18" s="19">
        <f t="shared" si="6"/>
        <v>14</v>
      </c>
      <c r="B18" s="54" t="str">
        <f t="shared" ca="1" si="7"/>
        <v/>
      </c>
      <c r="C18" s="54" t="str">
        <f t="shared" ca="1" si="0"/>
        <v/>
      </c>
      <c r="D18" s="54" t="str">
        <f t="shared" ca="1" si="1"/>
        <v/>
      </c>
      <c r="E18" s="54" t="str">
        <f t="shared" ca="1" si="2"/>
        <v/>
      </c>
      <c r="F18" s="54" t="str">
        <f t="shared" ca="1" si="3"/>
        <v/>
      </c>
      <c r="G18" s="54" t="str">
        <f t="shared" ca="1" si="4"/>
        <v/>
      </c>
      <c r="H18" s="54" t="str">
        <f ca="1">IF(M18&gt;0,実績報告書!$W$8,"")</f>
        <v/>
      </c>
      <c r="I18" s="50" t="str">
        <f t="shared" ca="1" si="8"/>
        <v/>
      </c>
      <c r="J18" s="50" t="str">
        <f t="shared" ca="1" si="9"/>
        <v/>
      </c>
      <c r="K18" s="50" t="str">
        <f t="shared" ca="1" si="10"/>
        <v/>
      </c>
      <c r="L18" s="51" t="str">
        <f t="shared" ca="1" si="11"/>
        <v/>
      </c>
      <c r="M18" s="50">
        <f t="shared" ca="1" si="5"/>
        <v>0</v>
      </c>
      <c r="AJ18" s="4" t="str">
        <f t="shared" ca="1" si="12"/>
        <v/>
      </c>
      <c r="AK18" s="4" t="str">
        <f t="shared" ca="1" si="13"/>
        <v/>
      </c>
      <c r="AL18" s="4" t="str">
        <f t="shared" ca="1" si="14"/>
        <v/>
      </c>
      <c r="AM18" s="4" t="str">
        <f t="shared" ca="1" si="15"/>
        <v/>
      </c>
    </row>
    <row r="19" spans="1:39" ht="22.5" customHeight="1">
      <c r="A19" s="19">
        <f t="shared" si="6"/>
        <v>15</v>
      </c>
      <c r="B19" s="54" t="str">
        <f t="shared" ca="1" si="7"/>
        <v/>
      </c>
      <c r="C19" s="54" t="str">
        <f t="shared" ca="1" si="0"/>
        <v/>
      </c>
      <c r="D19" s="54" t="str">
        <f t="shared" ca="1" si="1"/>
        <v/>
      </c>
      <c r="E19" s="54" t="str">
        <f t="shared" ca="1" si="2"/>
        <v/>
      </c>
      <c r="F19" s="54" t="str">
        <f t="shared" ca="1" si="3"/>
        <v/>
      </c>
      <c r="G19" s="54" t="str">
        <f t="shared" ca="1" si="4"/>
        <v/>
      </c>
      <c r="H19" s="54" t="str">
        <f ca="1">IF(M19&gt;0,実績報告書!$W$8,"")</f>
        <v/>
      </c>
      <c r="I19" s="50" t="str">
        <f t="shared" ca="1" si="8"/>
        <v/>
      </c>
      <c r="J19" s="50" t="str">
        <f t="shared" ca="1" si="9"/>
        <v/>
      </c>
      <c r="K19" s="50" t="str">
        <f t="shared" ca="1" si="10"/>
        <v/>
      </c>
      <c r="L19" s="51" t="str">
        <f t="shared" ca="1" si="11"/>
        <v/>
      </c>
      <c r="M19" s="50">
        <f t="shared" ca="1" si="5"/>
        <v>0</v>
      </c>
      <c r="AJ19" s="4" t="str">
        <f t="shared" ca="1" si="12"/>
        <v/>
      </c>
      <c r="AK19" s="4" t="str">
        <f t="shared" ca="1" si="13"/>
        <v/>
      </c>
      <c r="AL19" s="4" t="str">
        <f t="shared" ca="1" si="14"/>
        <v/>
      </c>
      <c r="AM19" s="4" t="str">
        <f t="shared" ca="1" si="15"/>
        <v/>
      </c>
    </row>
    <row r="20" spans="1:39" ht="22.5" customHeight="1">
      <c r="A20" s="19">
        <f t="shared" si="6"/>
        <v>16</v>
      </c>
      <c r="B20" s="54" t="str">
        <f t="shared" ca="1" si="7"/>
        <v/>
      </c>
      <c r="C20" s="54" t="str">
        <f t="shared" ca="1" si="0"/>
        <v/>
      </c>
      <c r="D20" s="54" t="str">
        <f t="shared" ca="1" si="1"/>
        <v/>
      </c>
      <c r="E20" s="54" t="str">
        <f t="shared" ca="1" si="2"/>
        <v/>
      </c>
      <c r="F20" s="54" t="str">
        <f t="shared" ca="1" si="3"/>
        <v/>
      </c>
      <c r="G20" s="54" t="str">
        <f t="shared" ca="1" si="4"/>
        <v/>
      </c>
      <c r="H20" s="54" t="str">
        <f ca="1">IF(M20&gt;0,実績報告書!$W$8,"")</f>
        <v/>
      </c>
      <c r="I20" s="50" t="str">
        <f t="shared" ca="1" si="8"/>
        <v/>
      </c>
      <c r="J20" s="50" t="str">
        <f t="shared" ca="1" si="9"/>
        <v/>
      </c>
      <c r="K20" s="50" t="str">
        <f t="shared" ca="1" si="10"/>
        <v/>
      </c>
      <c r="L20" s="51" t="str">
        <f t="shared" ca="1" si="11"/>
        <v/>
      </c>
      <c r="M20" s="50">
        <f t="shared" ca="1" si="5"/>
        <v>0</v>
      </c>
      <c r="AJ20" s="4" t="str">
        <f t="shared" ca="1" si="12"/>
        <v/>
      </c>
      <c r="AK20" s="4" t="str">
        <f t="shared" ca="1" si="13"/>
        <v/>
      </c>
      <c r="AL20" s="4" t="str">
        <f t="shared" ca="1" si="14"/>
        <v/>
      </c>
      <c r="AM20" s="4" t="str">
        <f t="shared" ca="1" si="15"/>
        <v/>
      </c>
    </row>
    <row r="21" spans="1:39" ht="22.5" customHeight="1">
      <c r="A21" s="19">
        <f t="shared" si="6"/>
        <v>17</v>
      </c>
      <c r="B21" s="54" t="str">
        <f t="shared" ca="1" si="7"/>
        <v/>
      </c>
      <c r="C21" s="54" t="str">
        <f t="shared" ca="1" si="0"/>
        <v/>
      </c>
      <c r="D21" s="54" t="str">
        <f t="shared" ca="1" si="1"/>
        <v/>
      </c>
      <c r="E21" s="54" t="str">
        <f t="shared" ca="1" si="2"/>
        <v/>
      </c>
      <c r="F21" s="54" t="str">
        <f t="shared" ca="1" si="3"/>
        <v/>
      </c>
      <c r="G21" s="54" t="str">
        <f t="shared" ca="1" si="4"/>
        <v/>
      </c>
      <c r="H21" s="54" t="str">
        <f ca="1">IF(M21&gt;0,実績報告書!$W$8,"")</f>
        <v/>
      </c>
      <c r="I21" s="50" t="str">
        <f t="shared" ca="1" si="8"/>
        <v/>
      </c>
      <c r="J21" s="50" t="str">
        <f t="shared" ca="1" si="9"/>
        <v/>
      </c>
      <c r="K21" s="50" t="str">
        <f t="shared" ca="1" si="10"/>
        <v/>
      </c>
      <c r="L21" s="51" t="str">
        <f t="shared" ca="1" si="11"/>
        <v/>
      </c>
      <c r="M21" s="50">
        <f t="shared" ca="1" si="5"/>
        <v>0</v>
      </c>
      <c r="AJ21" s="4" t="str">
        <f t="shared" ca="1" si="12"/>
        <v/>
      </c>
      <c r="AK21" s="4" t="str">
        <f t="shared" ca="1" si="13"/>
        <v/>
      </c>
      <c r="AL21" s="4" t="str">
        <f t="shared" ca="1" si="14"/>
        <v/>
      </c>
      <c r="AM21" s="4" t="str">
        <f t="shared" ca="1" si="15"/>
        <v/>
      </c>
    </row>
    <row r="22" spans="1:39" ht="22.5" customHeight="1">
      <c r="A22" s="19">
        <f t="shared" si="6"/>
        <v>18</v>
      </c>
      <c r="B22" s="54" t="str">
        <f t="shared" ca="1" si="7"/>
        <v/>
      </c>
      <c r="C22" s="54" t="str">
        <f t="shared" ca="1" si="0"/>
        <v/>
      </c>
      <c r="D22" s="54" t="str">
        <f t="shared" ca="1" si="1"/>
        <v/>
      </c>
      <c r="E22" s="54" t="str">
        <f t="shared" ca="1" si="2"/>
        <v/>
      </c>
      <c r="F22" s="54" t="str">
        <f t="shared" ca="1" si="3"/>
        <v/>
      </c>
      <c r="G22" s="54" t="str">
        <f t="shared" ca="1" si="4"/>
        <v/>
      </c>
      <c r="H22" s="54" t="str">
        <f ca="1">IF(M22&gt;0,実績報告書!$W$8,"")</f>
        <v/>
      </c>
      <c r="I22" s="50" t="str">
        <f t="shared" ca="1" si="8"/>
        <v/>
      </c>
      <c r="J22" s="50" t="str">
        <f t="shared" ca="1" si="9"/>
        <v/>
      </c>
      <c r="K22" s="50" t="str">
        <f t="shared" ca="1" si="10"/>
        <v/>
      </c>
      <c r="L22" s="51" t="str">
        <f t="shared" ca="1" si="11"/>
        <v/>
      </c>
      <c r="M22" s="50">
        <f t="shared" ca="1" si="5"/>
        <v>0</v>
      </c>
      <c r="AJ22" s="4" t="str">
        <f t="shared" ca="1" si="12"/>
        <v/>
      </c>
      <c r="AK22" s="4" t="str">
        <f t="shared" ca="1" si="13"/>
        <v/>
      </c>
      <c r="AL22" s="4" t="str">
        <f t="shared" ca="1" si="14"/>
        <v/>
      </c>
      <c r="AM22" s="4" t="str">
        <f t="shared" ca="1" si="15"/>
        <v/>
      </c>
    </row>
    <row r="23" spans="1:39" ht="22.5" customHeight="1">
      <c r="A23" s="19">
        <f t="shared" si="6"/>
        <v>19</v>
      </c>
      <c r="B23" s="54" t="str">
        <f t="shared" ca="1" si="7"/>
        <v/>
      </c>
      <c r="C23" s="54" t="str">
        <f t="shared" ca="1" si="0"/>
        <v/>
      </c>
      <c r="D23" s="54" t="str">
        <f t="shared" ca="1" si="1"/>
        <v/>
      </c>
      <c r="E23" s="54" t="str">
        <f t="shared" ca="1" si="2"/>
        <v/>
      </c>
      <c r="F23" s="54" t="str">
        <f t="shared" ca="1" si="3"/>
        <v/>
      </c>
      <c r="G23" s="54" t="str">
        <f t="shared" ca="1" si="4"/>
        <v/>
      </c>
      <c r="H23" s="54" t="str">
        <f ca="1">IF(M23&gt;0,実績報告書!$W$8,"")</f>
        <v/>
      </c>
      <c r="I23" s="50" t="str">
        <f t="shared" ca="1" si="8"/>
        <v/>
      </c>
      <c r="J23" s="50" t="str">
        <f t="shared" ca="1" si="9"/>
        <v/>
      </c>
      <c r="K23" s="50" t="str">
        <f t="shared" ca="1" si="10"/>
        <v/>
      </c>
      <c r="L23" s="51" t="str">
        <f t="shared" ca="1" si="11"/>
        <v/>
      </c>
      <c r="M23" s="50">
        <f t="shared" ca="1" si="5"/>
        <v>0</v>
      </c>
      <c r="AJ23" s="4" t="str">
        <f t="shared" ca="1" si="12"/>
        <v/>
      </c>
      <c r="AK23" s="4" t="str">
        <f t="shared" ca="1" si="13"/>
        <v/>
      </c>
      <c r="AL23" s="4" t="str">
        <f t="shared" ca="1" si="14"/>
        <v/>
      </c>
      <c r="AM23" s="4" t="str">
        <f t="shared" ca="1" si="15"/>
        <v/>
      </c>
    </row>
    <row r="24" spans="1:39" ht="22.5" customHeight="1">
      <c r="A24" s="19">
        <f t="shared" si="6"/>
        <v>20</v>
      </c>
      <c r="B24" s="54" t="str">
        <f t="shared" ca="1" si="7"/>
        <v/>
      </c>
      <c r="C24" s="54" t="str">
        <f t="shared" ca="1" si="0"/>
        <v/>
      </c>
      <c r="D24" s="54" t="str">
        <f t="shared" ca="1" si="1"/>
        <v/>
      </c>
      <c r="E24" s="54" t="str">
        <f t="shared" ca="1" si="2"/>
        <v/>
      </c>
      <c r="F24" s="54" t="str">
        <f t="shared" ca="1" si="3"/>
        <v/>
      </c>
      <c r="G24" s="54" t="str">
        <f t="shared" ca="1" si="4"/>
        <v/>
      </c>
      <c r="H24" s="54" t="str">
        <f ca="1">IF(M24&gt;0,実績報告書!$W$8,"")</f>
        <v/>
      </c>
      <c r="I24" s="50" t="str">
        <f t="shared" ca="1" si="8"/>
        <v/>
      </c>
      <c r="J24" s="50" t="str">
        <f t="shared" ca="1" si="9"/>
        <v/>
      </c>
      <c r="K24" s="50" t="str">
        <f t="shared" ca="1" si="10"/>
        <v/>
      </c>
      <c r="L24" s="51" t="str">
        <f t="shared" ca="1" si="11"/>
        <v/>
      </c>
      <c r="M24" s="50">
        <f t="shared" ca="1" si="5"/>
        <v>0</v>
      </c>
      <c r="AJ24" s="4" t="str">
        <f t="shared" ca="1" si="12"/>
        <v/>
      </c>
      <c r="AK24" s="4" t="str">
        <f t="shared" ca="1" si="13"/>
        <v/>
      </c>
      <c r="AL24" s="4" t="str">
        <f t="shared" ca="1" si="14"/>
        <v/>
      </c>
      <c r="AM24" s="4" t="str">
        <f t="shared" ca="1" si="15"/>
        <v/>
      </c>
    </row>
    <row r="25" spans="1:39" ht="22.5" customHeight="1">
      <c r="A25" s="19">
        <f t="shared" si="6"/>
        <v>21</v>
      </c>
      <c r="B25" s="54" t="str">
        <f t="shared" ca="1" si="7"/>
        <v/>
      </c>
      <c r="C25" s="54" t="str">
        <f t="shared" ca="1" si="0"/>
        <v/>
      </c>
      <c r="D25" s="54" t="str">
        <f t="shared" ca="1" si="1"/>
        <v/>
      </c>
      <c r="E25" s="54" t="str">
        <f t="shared" ca="1" si="2"/>
        <v/>
      </c>
      <c r="F25" s="54" t="str">
        <f t="shared" ca="1" si="3"/>
        <v/>
      </c>
      <c r="G25" s="54" t="str">
        <f t="shared" ca="1" si="4"/>
        <v/>
      </c>
      <c r="H25" s="54" t="str">
        <f ca="1">IF(M25&gt;0,実績報告書!$W$8,"")</f>
        <v/>
      </c>
      <c r="I25" s="50" t="str">
        <f t="shared" ca="1" si="8"/>
        <v/>
      </c>
      <c r="J25" s="50" t="str">
        <f t="shared" ca="1" si="9"/>
        <v/>
      </c>
      <c r="K25" s="50" t="str">
        <f t="shared" ca="1" si="10"/>
        <v/>
      </c>
      <c r="L25" s="51" t="str">
        <f t="shared" ca="1" si="11"/>
        <v/>
      </c>
      <c r="M25" s="50">
        <f t="shared" ca="1" si="5"/>
        <v>0</v>
      </c>
      <c r="AJ25" s="4" t="str">
        <f t="shared" ca="1" si="12"/>
        <v/>
      </c>
      <c r="AK25" s="4" t="str">
        <f t="shared" ca="1" si="13"/>
        <v/>
      </c>
      <c r="AL25" s="4" t="str">
        <f t="shared" ca="1" si="14"/>
        <v/>
      </c>
      <c r="AM25" s="4" t="str">
        <f t="shared" ca="1" si="15"/>
        <v/>
      </c>
    </row>
    <row r="26" spans="1:39" ht="22.5" customHeight="1">
      <c r="A26" s="19">
        <f t="shared" si="6"/>
        <v>22</v>
      </c>
      <c r="B26" s="54" t="str">
        <f t="shared" ca="1" si="7"/>
        <v/>
      </c>
      <c r="C26" s="54" t="str">
        <f t="shared" ca="1" si="0"/>
        <v/>
      </c>
      <c r="D26" s="54" t="str">
        <f t="shared" ca="1" si="1"/>
        <v/>
      </c>
      <c r="E26" s="54" t="str">
        <f t="shared" ca="1" si="2"/>
        <v/>
      </c>
      <c r="F26" s="54" t="str">
        <f t="shared" ca="1" si="3"/>
        <v/>
      </c>
      <c r="G26" s="54" t="str">
        <f t="shared" ca="1" si="4"/>
        <v/>
      </c>
      <c r="H26" s="54" t="str">
        <f ca="1">IF(M26&gt;0,実績報告書!$W$8,"")</f>
        <v/>
      </c>
      <c r="I26" s="50" t="str">
        <f t="shared" ca="1" si="8"/>
        <v/>
      </c>
      <c r="J26" s="50" t="str">
        <f t="shared" ca="1" si="9"/>
        <v/>
      </c>
      <c r="K26" s="50" t="str">
        <f t="shared" ca="1" si="10"/>
        <v/>
      </c>
      <c r="L26" s="51" t="str">
        <f t="shared" ca="1" si="11"/>
        <v/>
      </c>
      <c r="M26" s="50">
        <f t="shared" ca="1" si="5"/>
        <v>0</v>
      </c>
      <c r="AJ26" s="4" t="str">
        <f t="shared" ca="1" si="12"/>
        <v/>
      </c>
      <c r="AK26" s="4" t="str">
        <f t="shared" ca="1" si="13"/>
        <v/>
      </c>
      <c r="AL26" s="4" t="str">
        <f t="shared" ca="1" si="14"/>
        <v/>
      </c>
      <c r="AM26" s="4" t="str">
        <f t="shared" ca="1" si="15"/>
        <v/>
      </c>
    </row>
    <row r="27" spans="1:39" ht="22.5" customHeight="1">
      <c r="A27" s="19">
        <f t="shared" si="6"/>
        <v>23</v>
      </c>
      <c r="B27" s="54" t="str">
        <f t="shared" ca="1" si="7"/>
        <v/>
      </c>
      <c r="C27" s="54" t="str">
        <f t="shared" ca="1" si="0"/>
        <v/>
      </c>
      <c r="D27" s="54" t="str">
        <f t="shared" ca="1" si="1"/>
        <v/>
      </c>
      <c r="E27" s="54" t="str">
        <f t="shared" ca="1" si="2"/>
        <v/>
      </c>
      <c r="F27" s="54" t="str">
        <f t="shared" ca="1" si="3"/>
        <v/>
      </c>
      <c r="G27" s="54" t="str">
        <f t="shared" ca="1" si="4"/>
        <v/>
      </c>
      <c r="H27" s="54" t="str">
        <f ca="1">IF(M27&gt;0,実績報告書!$W$8,"")</f>
        <v/>
      </c>
      <c r="I27" s="50" t="str">
        <f t="shared" ca="1" si="8"/>
        <v/>
      </c>
      <c r="J27" s="50" t="str">
        <f t="shared" ca="1" si="9"/>
        <v/>
      </c>
      <c r="K27" s="50" t="str">
        <f t="shared" ca="1" si="10"/>
        <v/>
      </c>
      <c r="L27" s="51" t="str">
        <f t="shared" ca="1" si="11"/>
        <v/>
      </c>
      <c r="M27" s="50">
        <f t="shared" ca="1" si="5"/>
        <v>0</v>
      </c>
      <c r="AJ27" s="4" t="str">
        <f t="shared" ca="1" si="12"/>
        <v/>
      </c>
      <c r="AK27" s="4" t="str">
        <f t="shared" ca="1" si="13"/>
        <v/>
      </c>
      <c r="AL27" s="4" t="str">
        <f t="shared" ca="1" si="14"/>
        <v/>
      </c>
      <c r="AM27" s="4" t="str">
        <f t="shared" ca="1" si="15"/>
        <v/>
      </c>
    </row>
    <row r="28" spans="1:39" ht="22.5" customHeight="1">
      <c r="A28" s="19">
        <f t="shared" si="6"/>
        <v>24</v>
      </c>
      <c r="B28" s="54" t="str">
        <f t="shared" ca="1" si="7"/>
        <v/>
      </c>
      <c r="C28" s="54" t="str">
        <f t="shared" ca="1" si="0"/>
        <v/>
      </c>
      <c r="D28" s="54" t="str">
        <f t="shared" ca="1" si="1"/>
        <v/>
      </c>
      <c r="E28" s="54" t="str">
        <f t="shared" ca="1" si="2"/>
        <v/>
      </c>
      <c r="F28" s="54" t="str">
        <f t="shared" ca="1" si="3"/>
        <v/>
      </c>
      <c r="G28" s="54" t="str">
        <f t="shared" ca="1" si="4"/>
        <v/>
      </c>
      <c r="H28" s="54" t="str">
        <f ca="1">IF(M28&gt;0,実績報告書!$W$8,"")</f>
        <v/>
      </c>
      <c r="I28" s="50" t="str">
        <f t="shared" ca="1" si="8"/>
        <v/>
      </c>
      <c r="J28" s="50" t="str">
        <f t="shared" ca="1" si="9"/>
        <v/>
      </c>
      <c r="K28" s="50" t="str">
        <f t="shared" ca="1" si="10"/>
        <v/>
      </c>
      <c r="L28" s="51" t="str">
        <f t="shared" ca="1" si="11"/>
        <v/>
      </c>
      <c r="M28" s="50">
        <f t="shared" ca="1" si="5"/>
        <v>0</v>
      </c>
      <c r="AJ28" s="4" t="str">
        <f t="shared" ca="1" si="12"/>
        <v/>
      </c>
      <c r="AK28" s="4" t="str">
        <f t="shared" ca="1" si="13"/>
        <v/>
      </c>
      <c r="AL28" s="4" t="str">
        <f t="shared" ca="1" si="14"/>
        <v/>
      </c>
      <c r="AM28" s="4" t="str">
        <f t="shared" ca="1" si="15"/>
        <v/>
      </c>
    </row>
    <row r="29" spans="1:39" ht="22.5" customHeight="1">
      <c r="A29" s="19">
        <f t="shared" si="6"/>
        <v>25</v>
      </c>
      <c r="B29" s="54" t="str">
        <f t="shared" ca="1" si="7"/>
        <v/>
      </c>
      <c r="C29" s="54" t="str">
        <f t="shared" ca="1" si="0"/>
        <v/>
      </c>
      <c r="D29" s="54" t="str">
        <f t="shared" ca="1" si="1"/>
        <v/>
      </c>
      <c r="E29" s="54" t="str">
        <f t="shared" ca="1" si="2"/>
        <v/>
      </c>
      <c r="F29" s="54" t="str">
        <f t="shared" ca="1" si="3"/>
        <v/>
      </c>
      <c r="G29" s="54" t="str">
        <f t="shared" ca="1" si="4"/>
        <v/>
      </c>
      <c r="H29" s="54" t="str">
        <f ca="1">IF(M29&gt;0,実績報告書!$W$8,"")</f>
        <v/>
      </c>
      <c r="I29" s="50" t="str">
        <f t="shared" ca="1" si="8"/>
        <v/>
      </c>
      <c r="J29" s="50" t="str">
        <f t="shared" ca="1" si="9"/>
        <v/>
      </c>
      <c r="K29" s="50" t="str">
        <f t="shared" ca="1" si="10"/>
        <v/>
      </c>
      <c r="L29" s="51" t="str">
        <f t="shared" ca="1" si="11"/>
        <v/>
      </c>
      <c r="M29" s="50">
        <f t="shared" ca="1" si="5"/>
        <v>0</v>
      </c>
      <c r="AJ29" s="4" t="str">
        <f t="shared" ca="1" si="12"/>
        <v/>
      </c>
      <c r="AK29" s="4" t="str">
        <f t="shared" ca="1" si="13"/>
        <v/>
      </c>
      <c r="AL29" s="4" t="str">
        <f t="shared" ca="1" si="14"/>
        <v/>
      </c>
      <c r="AM29" s="4" t="str">
        <f t="shared" ca="1" si="15"/>
        <v/>
      </c>
    </row>
    <row r="30" spans="1:39" ht="22.5" customHeight="1">
      <c r="A30" s="19">
        <f>ROW()-4</f>
        <v>26</v>
      </c>
      <c r="B30" s="54" t="str">
        <f ca="1">IFERROR(INDIRECT("個票"&amp;$A30&amp;"！$h$7"),"")</f>
        <v/>
      </c>
      <c r="C30" s="54" t="str">
        <f t="shared" ca="1" si="0"/>
        <v/>
      </c>
      <c r="D30" s="55" t="str">
        <f t="shared" ca="1" si="1"/>
        <v/>
      </c>
      <c r="E30" s="54" t="str">
        <f t="shared" ca="1" si="2"/>
        <v/>
      </c>
      <c r="F30" s="54" t="str">
        <f t="shared" ca="1" si="3"/>
        <v/>
      </c>
      <c r="G30" s="54" t="str">
        <f t="shared" ca="1" si="4"/>
        <v/>
      </c>
      <c r="H30" s="54" t="str">
        <f ca="1">IF(M30&gt;0,実績報告書!$W$8,"")</f>
        <v/>
      </c>
      <c r="I30" s="50" t="str">
        <f t="shared" ca="1" si="8"/>
        <v/>
      </c>
      <c r="J30" s="50" t="str">
        <f t="shared" ca="1" si="9"/>
        <v/>
      </c>
      <c r="K30" s="50" t="str">
        <f t="shared" ca="1" si="10"/>
        <v/>
      </c>
      <c r="L30" s="51" t="str">
        <f t="shared" ca="1" si="11"/>
        <v/>
      </c>
      <c r="M30" s="50">
        <f t="shared" ca="1" si="5"/>
        <v>0</v>
      </c>
      <c r="P30" s="42"/>
      <c r="Q30" s="43"/>
      <c r="R30" s="43"/>
      <c r="S30" s="43"/>
      <c r="T30" s="43"/>
      <c r="U30" s="43"/>
      <c r="V30" s="43"/>
      <c r="W30" s="43"/>
      <c r="X30" s="43"/>
      <c r="Y30" s="43"/>
      <c r="Z30" s="43"/>
      <c r="AA30" s="43"/>
      <c r="AB30" s="43"/>
      <c r="AC30" s="43"/>
      <c r="AD30" s="43"/>
      <c r="AE30" s="43"/>
      <c r="AF30" s="43"/>
      <c r="AG30" s="43"/>
      <c r="AH30" s="43"/>
      <c r="AI30" s="44"/>
      <c r="AJ30" s="4" t="str">
        <f t="shared" ca="1" si="12"/>
        <v/>
      </c>
      <c r="AK30" s="4" t="str">
        <f t="shared" ca="1" si="13"/>
        <v/>
      </c>
      <c r="AL30" s="4" t="str">
        <f ca="1">IFERROR(INDIRECT("個票"&amp;$A30&amp;"！$m$18"),"")</f>
        <v/>
      </c>
      <c r="AM30" s="4" t="str">
        <f ca="1">IFERROR(INDIRECT("個票"&amp;$A30&amp;"！$v$18"),"")</f>
        <v/>
      </c>
    </row>
    <row r="31" spans="1:39" ht="22.5" customHeight="1">
      <c r="A31" s="19">
        <f t="shared" si="6"/>
        <v>27</v>
      </c>
      <c r="B31" s="54" t="str">
        <f t="shared" ca="1" si="7"/>
        <v/>
      </c>
      <c r="C31" s="54" t="str">
        <f t="shared" ca="1" si="0"/>
        <v/>
      </c>
      <c r="D31" s="54" t="str">
        <f t="shared" ca="1" si="1"/>
        <v/>
      </c>
      <c r="E31" s="54" t="str">
        <f t="shared" ca="1" si="2"/>
        <v/>
      </c>
      <c r="F31" s="54" t="str">
        <f t="shared" ca="1" si="3"/>
        <v/>
      </c>
      <c r="G31" s="54" t="str">
        <f t="shared" ca="1" si="4"/>
        <v/>
      </c>
      <c r="H31" s="54" t="str">
        <f ca="1">IF(M31&gt;0,実績報告書!$W$8,"")</f>
        <v/>
      </c>
      <c r="I31" s="50" t="str">
        <f t="shared" ca="1" si="8"/>
        <v/>
      </c>
      <c r="J31" s="50" t="str">
        <f t="shared" ca="1" si="9"/>
        <v/>
      </c>
      <c r="K31" s="50" t="str">
        <f t="shared" ca="1" si="10"/>
        <v/>
      </c>
      <c r="L31" s="51" t="str">
        <f t="shared" ca="1" si="11"/>
        <v/>
      </c>
      <c r="M31" s="50">
        <f t="shared" ca="1" si="5"/>
        <v>0</v>
      </c>
      <c r="P31" s="33"/>
      <c r="AJ31" s="4" t="str">
        <f t="shared" ca="1" si="12"/>
        <v/>
      </c>
      <c r="AK31" s="4" t="str">
        <f t="shared" ca="1" si="13"/>
        <v/>
      </c>
      <c r="AL31" s="4" t="str">
        <f t="shared" ca="1" si="14"/>
        <v/>
      </c>
      <c r="AM31" s="4" t="str">
        <f t="shared" ca="1" si="15"/>
        <v/>
      </c>
    </row>
    <row r="32" spans="1:39" ht="22.5" customHeight="1">
      <c r="A32" s="19">
        <f t="shared" si="6"/>
        <v>28</v>
      </c>
      <c r="B32" s="54" t="str">
        <f t="shared" ca="1" si="7"/>
        <v/>
      </c>
      <c r="C32" s="54" t="str">
        <f t="shared" ca="1" si="0"/>
        <v/>
      </c>
      <c r="D32" s="54" t="str">
        <f t="shared" ca="1" si="1"/>
        <v/>
      </c>
      <c r="E32" s="54" t="str">
        <f t="shared" ca="1" si="2"/>
        <v/>
      </c>
      <c r="F32" s="54" t="str">
        <f t="shared" ca="1" si="3"/>
        <v/>
      </c>
      <c r="G32" s="54" t="str">
        <f t="shared" ca="1" si="4"/>
        <v/>
      </c>
      <c r="H32" s="54" t="str">
        <f ca="1">IF(M32&gt;0,実績報告書!$W$8,"")</f>
        <v/>
      </c>
      <c r="I32" s="50" t="str">
        <f t="shared" ca="1" si="8"/>
        <v/>
      </c>
      <c r="J32" s="50" t="str">
        <f t="shared" ca="1" si="9"/>
        <v/>
      </c>
      <c r="K32" s="50" t="str">
        <f t="shared" ca="1" si="10"/>
        <v/>
      </c>
      <c r="L32" s="51" t="str">
        <f t="shared" ca="1" si="11"/>
        <v/>
      </c>
      <c r="M32" s="50">
        <f t="shared" ca="1" si="5"/>
        <v>0</v>
      </c>
      <c r="AJ32" s="4" t="str">
        <f t="shared" ca="1" si="12"/>
        <v/>
      </c>
      <c r="AK32" s="4" t="str">
        <f t="shared" ca="1" si="13"/>
        <v/>
      </c>
      <c r="AL32" s="4" t="str">
        <f t="shared" ca="1" si="14"/>
        <v/>
      </c>
      <c r="AM32" s="4" t="str">
        <f t="shared" ca="1" si="15"/>
        <v/>
      </c>
    </row>
    <row r="33" spans="1:39" ht="22.5" customHeight="1">
      <c r="A33" s="19">
        <f t="shared" si="6"/>
        <v>29</v>
      </c>
      <c r="B33" s="54" t="str">
        <f t="shared" ca="1" si="7"/>
        <v/>
      </c>
      <c r="C33" s="54" t="str">
        <f t="shared" ca="1" si="0"/>
        <v/>
      </c>
      <c r="D33" s="54" t="str">
        <f t="shared" ca="1" si="1"/>
        <v/>
      </c>
      <c r="E33" s="54" t="str">
        <f t="shared" ca="1" si="2"/>
        <v/>
      </c>
      <c r="F33" s="54" t="str">
        <f t="shared" ca="1" si="3"/>
        <v/>
      </c>
      <c r="G33" s="54" t="str">
        <f t="shared" ca="1" si="4"/>
        <v/>
      </c>
      <c r="H33" s="54" t="str">
        <f ca="1">IF(M33&gt;0,実績報告書!$W$8,"")</f>
        <v/>
      </c>
      <c r="I33" s="50" t="str">
        <f t="shared" ca="1" si="8"/>
        <v/>
      </c>
      <c r="J33" s="50" t="str">
        <f t="shared" ca="1" si="9"/>
        <v/>
      </c>
      <c r="K33" s="50" t="str">
        <f t="shared" ca="1" si="10"/>
        <v/>
      </c>
      <c r="L33" s="51" t="str">
        <f t="shared" ca="1" si="11"/>
        <v/>
      </c>
      <c r="M33" s="50">
        <f t="shared" ca="1" si="5"/>
        <v>0</v>
      </c>
      <c r="AJ33" s="4" t="str">
        <f t="shared" ca="1" si="12"/>
        <v/>
      </c>
      <c r="AK33" s="4" t="str">
        <f t="shared" ca="1" si="13"/>
        <v/>
      </c>
      <c r="AL33" s="4" t="str">
        <f t="shared" ca="1" si="14"/>
        <v/>
      </c>
      <c r="AM33" s="4" t="str">
        <f t="shared" ca="1" si="15"/>
        <v/>
      </c>
    </row>
    <row r="34" spans="1:39" ht="22.5" customHeight="1">
      <c r="A34" s="19">
        <f t="shared" si="6"/>
        <v>30</v>
      </c>
      <c r="B34" s="54" t="str">
        <f t="shared" ca="1" si="7"/>
        <v/>
      </c>
      <c r="C34" s="54" t="str">
        <f t="shared" ca="1" si="0"/>
        <v/>
      </c>
      <c r="D34" s="54" t="str">
        <f t="shared" ca="1" si="1"/>
        <v/>
      </c>
      <c r="E34" s="54" t="str">
        <f t="shared" ca="1" si="2"/>
        <v/>
      </c>
      <c r="F34" s="54" t="str">
        <f t="shared" ca="1" si="3"/>
        <v/>
      </c>
      <c r="G34" s="54" t="str">
        <f t="shared" ca="1" si="4"/>
        <v/>
      </c>
      <c r="H34" s="54" t="str">
        <f ca="1">IF(M34&gt;0,実績報告書!$W$8,"")</f>
        <v/>
      </c>
      <c r="I34" s="50" t="str">
        <f t="shared" ca="1" si="8"/>
        <v/>
      </c>
      <c r="J34" s="50" t="str">
        <f t="shared" ca="1" si="9"/>
        <v/>
      </c>
      <c r="K34" s="50" t="str">
        <f t="shared" ca="1" si="10"/>
        <v/>
      </c>
      <c r="L34" s="51" t="str">
        <f t="shared" ca="1" si="11"/>
        <v/>
      </c>
      <c r="M34" s="50">
        <f t="shared" ca="1" si="5"/>
        <v>0</v>
      </c>
      <c r="AJ34" s="4" t="str">
        <f t="shared" ca="1" si="12"/>
        <v/>
      </c>
      <c r="AK34" s="4" t="str">
        <f t="shared" ca="1" si="13"/>
        <v/>
      </c>
      <c r="AL34" s="4" t="str">
        <f t="shared" ca="1" si="14"/>
        <v/>
      </c>
      <c r="AM34" s="4" t="str">
        <f t="shared" ca="1" si="15"/>
        <v/>
      </c>
    </row>
    <row r="35" spans="1:39" ht="22.5" customHeight="1">
      <c r="A35" s="19">
        <f t="shared" si="6"/>
        <v>31</v>
      </c>
      <c r="B35" s="54" t="str">
        <f t="shared" ca="1" si="7"/>
        <v/>
      </c>
      <c r="C35" s="54" t="str">
        <f t="shared" ca="1" si="0"/>
        <v/>
      </c>
      <c r="D35" s="54" t="str">
        <f t="shared" ca="1" si="1"/>
        <v/>
      </c>
      <c r="E35" s="54" t="str">
        <f t="shared" ca="1" si="2"/>
        <v/>
      </c>
      <c r="F35" s="54" t="str">
        <f t="shared" ca="1" si="3"/>
        <v/>
      </c>
      <c r="G35" s="54" t="str">
        <f t="shared" ca="1" si="4"/>
        <v/>
      </c>
      <c r="H35" s="54" t="str">
        <f ca="1">IF(M35&gt;0,実績報告書!$W$8,"")</f>
        <v/>
      </c>
      <c r="I35" s="50" t="str">
        <f t="shared" ca="1" si="8"/>
        <v/>
      </c>
      <c r="J35" s="50" t="str">
        <f t="shared" ca="1" si="9"/>
        <v/>
      </c>
      <c r="K35" s="50" t="str">
        <f t="shared" ca="1" si="10"/>
        <v/>
      </c>
      <c r="L35" s="51" t="str">
        <f t="shared" ca="1" si="11"/>
        <v/>
      </c>
      <c r="M35" s="50">
        <f t="shared" ca="1" si="5"/>
        <v>0</v>
      </c>
      <c r="AJ35" s="4" t="str">
        <f t="shared" ca="1" si="12"/>
        <v/>
      </c>
      <c r="AK35" s="4" t="str">
        <f t="shared" ca="1" si="13"/>
        <v/>
      </c>
      <c r="AL35" s="4" t="str">
        <f t="shared" ca="1" si="14"/>
        <v/>
      </c>
      <c r="AM35" s="4" t="str">
        <f t="shared" ca="1" si="15"/>
        <v/>
      </c>
    </row>
    <row r="36" spans="1:39" ht="22.5" customHeight="1">
      <c r="A36" s="19">
        <f t="shared" si="6"/>
        <v>32</v>
      </c>
      <c r="B36" s="54" t="str">
        <f t="shared" ca="1" si="7"/>
        <v/>
      </c>
      <c r="C36" s="54" t="str">
        <f t="shared" ca="1" si="0"/>
        <v/>
      </c>
      <c r="D36" s="54" t="str">
        <f t="shared" ca="1" si="1"/>
        <v/>
      </c>
      <c r="E36" s="54" t="str">
        <f t="shared" ca="1" si="2"/>
        <v/>
      </c>
      <c r="F36" s="54" t="str">
        <f t="shared" ca="1" si="3"/>
        <v/>
      </c>
      <c r="G36" s="54" t="str">
        <f t="shared" ca="1" si="4"/>
        <v/>
      </c>
      <c r="H36" s="54" t="str">
        <f ca="1">IF(M36&gt;0,実績報告書!$W$8,"")</f>
        <v/>
      </c>
      <c r="I36" s="50" t="str">
        <f t="shared" ca="1" si="8"/>
        <v/>
      </c>
      <c r="J36" s="50" t="str">
        <f t="shared" ca="1" si="9"/>
        <v/>
      </c>
      <c r="K36" s="50" t="str">
        <f t="shared" ca="1" si="10"/>
        <v/>
      </c>
      <c r="L36" s="51" t="str">
        <f t="shared" ca="1" si="11"/>
        <v/>
      </c>
      <c r="M36" s="50">
        <f t="shared" ca="1" si="5"/>
        <v>0</v>
      </c>
      <c r="AJ36" s="4" t="str">
        <f t="shared" ca="1" si="12"/>
        <v/>
      </c>
      <c r="AK36" s="4" t="str">
        <f t="shared" ca="1" si="13"/>
        <v/>
      </c>
      <c r="AL36" s="4" t="str">
        <f t="shared" ca="1" si="14"/>
        <v/>
      </c>
      <c r="AM36" s="4" t="str">
        <f t="shared" ca="1" si="15"/>
        <v/>
      </c>
    </row>
    <row r="37" spans="1:39" ht="22.5" customHeight="1">
      <c r="A37" s="19">
        <f t="shared" si="6"/>
        <v>33</v>
      </c>
      <c r="B37" s="54" t="str">
        <f t="shared" ca="1" si="7"/>
        <v/>
      </c>
      <c r="C37" s="54" t="str">
        <f t="shared" ca="1" si="0"/>
        <v/>
      </c>
      <c r="D37" s="54" t="str">
        <f t="shared" ca="1" si="1"/>
        <v/>
      </c>
      <c r="E37" s="54" t="str">
        <f t="shared" ca="1" si="2"/>
        <v/>
      </c>
      <c r="F37" s="54" t="str">
        <f t="shared" ca="1" si="3"/>
        <v/>
      </c>
      <c r="G37" s="54" t="str">
        <f t="shared" ca="1" si="4"/>
        <v/>
      </c>
      <c r="H37" s="54" t="str">
        <f ca="1">IF(M37&gt;0,実績報告書!$W$8,"")</f>
        <v/>
      </c>
      <c r="I37" s="50" t="str">
        <f t="shared" ca="1" si="8"/>
        <v/>
      </c>
      <c r="J37" s="50" t="str">
        <f t="shared" ca="1" si="9"/>
        <v/>
      </c>
      <c r="K37" s="50" t="str">
        <f t="shared" ca="1" si="10"/>
        <v/>
      </c>
      <c r="L37" s="51" t="str">
        <f t="shared" ca="1" si="11"/>
        <v/>
      </c>
      <c r="M37" s="50">
        <f t="shared" ref="M37:M68" ca="1" si="16">SUM(I37,J37,K37,L37)</f>
        <v>0</v>
      </c>
      <c r="AJ37" s="4" t="str">
        <f t="shared" ca="1" si="12"/>
        <v/>
      </c>
      <c r="AK37" s="4" t="str">
        <f t="shared" ca="1" si="13"/>
        <v/>
      </c>
      <c r="AL37" s="4" t="str">
        <f t="shared" ca="1" si="14"/>
        <v/>
      </c>
      <c r="AM37" s="4" t="str">
        <f t="shared" ca="1" si="15"/>
        <v/>
      </c>
    </row>
    <row r="38" spans="1:39" ht="22.5" customHeight="1">
      <c r="A38" s="19">
        <f t="shared" si="6"/>
        <v>34</v>
      </c>
      <c r="B38" s="54" t="str">
        <f t="shared" ca="1" si="7"/>
        <v/>
      </c>
      <c r="C38" s="54" t="str">
        <f t="shared" ca="1" si="0"/>
        <v/>
      </c>
      <c r="D38" s="54" t="str">
        <f t="shared" ca="1" si="1"/>
        <v/>
      </c>
      <c r="E38" s="54" t="str">
        <f t="shared" ca="1" si="2"/>
        <v/>
      </c>
      <c r="F38" s="54" t="str">
        <f t="shared" ca="1" si="3"/>
        <v/>
      </c>
      <c r="G38" s="54" t="str">
        <f t="shared" ca="1" si="4"/>
        <v/>
      </c>
      <c r="H38" s="54" t="str">
        <f ca="1">IF(M38&gt;0,実績報告書!$W$8,"")</f>
        <v/>
      </c>
      <c r="I38" s="50" t="str">
        <f t="shared" ca="1" si="8"/>
        <v/>
      </c>
      <c r="J38" s="50" t="str">
        <f t="shared" ca="1" si="9"/>
        <v/>
      </c>
      <c r="K38" s="50" t="str">
        <f t="shared" ca="1" si="10"/>
        <v/>
      </c>
      <c r="L38" s="51" t="str">
        <f t="shared" ca="1" si="11"/>
        <v/>
      </c>
      <c r="M38" s="50">
        <f t="shared" ca="1" si="16"/>
        <v>0</v>
      </c>
      <c r="AJ38" s="4" t="str">
        <f t="shared" ca="1" si="12"/>
        <v/>
      </c>
      <c r="AK38" s="4" t="str">
        <f t="shared" ca="1" si="13"/>
        <v/>
      </c>
      <c r="AL38" s="4" t="str">
        <f t="shared" ca="1" si="14"/>
        <v/>
      </c>
      <c r="AM38" s="4" t="str">
        <f t="shared" ca="1" si="15"/>
        <v/>
      </c>
    </row>
    <row r="39" spans="1:39" ht="22.5" customHeight="1">
      <c r="A39" s="19">
        <f t="shared" si="6"/>
        <v>35</v>
      </c>
      <c r="B39" s="54" t="str">
        <f t="shared" ca="1" si="7"/>
        <v/>
      </c>
      <c r="C39" s="54" t="str">
        <f t="shared" ca="1" si="0"/>
        <v/>
      </c>
      <c r="D39" s="54" t="str">
        <f t="shared" ca="1" si="1"/>
        <v/>
      </c>
      <c r="E39" s="54" t="str">
        <f t="shared" ca="1" si="2"/>
        <v/>
      </c>
      <c r="F39" s="54" t="str">
        <f t="shared" ca="1" si="3"/>
        <v/>
      </c>
      <c r="G39" s="54" t="str">
        <f t="shared" ca="1" si="4"/>
        <v/>
      </c>
      <c r="H39" s="54" t="str">
        <f ca="1">IF(M39&gt;0,実績報告書!$W$8,"")</f>
        <v/>
      </c>
      <c r="I39" s="50" t="str">
        <f t="shared" ca="1" si="8"/>
        <v/>
      </c>
      <c r="J39" s="50" t="str">
        <f t="shared" ca="1" si="9"/>
        <v/>
      </c>
      <c r="K39" s="50" t="str">
        <f t="shared" ca="1" si="10"/>
        <v/>
      </c>
      <c r="L39" s="51" t="str">
        <f t="shared" ca="1" si="11"/>
        <v/>
      </c>
      <c r="M39" s="50">
        <f t="shared" ca="1" si="16"/>
        <v>0</v>
      </c>
      <c r="AJ39" s="4" t="str">
        <f t="shared" ca="1" si="12"/>
        <v/>
      </c>
      <c r="AK39" s="4" t="str">
        <f t="shared" ca="1" si="13"/>
        <v/>
      </c>
      <c r="AL39" s="4" t="str">
        <f t="shared" ca="1" si="14"/>
        <v/>
      </c>
      <c r="AM39" s="4" t="str">
        <f t="shared" ca="1" si="15"/>
        <v/>
      </c>
    </row>
    <row r="40" spans="1:39" ht="22.5" customHeight="1">
      <c r="A40" s="19">
        <f t="shared" si="6"/>
        <v>36</v>
      </c>
      <c r="B40" s="54" t="str">
        <f t="shared" ca="1" si="7"/>
        <v/>
      </c>
      <c r="C40" s="54" t="str">
        <f t="shared" ca="1" si="0"/>
        <v/>
      </c>
      <c r="D40" s="54" t="str">
        <f t="shared" ca="1" si="1"/>
        <v/>
      </c>
      <c r="E40" s="54" t="str">
        <f t="shared" ca="1" si="2"/>
        <v/>
      </c>
      <c r="F40" s="54" t="str">
        <f t="shared" ca="1" si="3"/>
        <v/>
      </c>
      <c r="G40" s="54" t="str">
        <f t="shared" ca="1" si="4"/>
        <v/>
      </c>
      <c r="H40" s="54" t="str">
        <f ca="1">IF(M40&gt;0,実績報告書!$W$8,"")</f>
        <v/>
      </c>
      <c r="I40" s="50" t="str">
        <f t="shared" ca="1" si="8"/>
        <v/>
      </c>
      <c r="J40" s="50" t="str">
        <f t="shared" ca="1" si="9"/>
        <v/>
      </c>
      <c r="K40" s="50" t="str">
        <f t="shared" ca="1" si="10"/>
        <v/>
      </c>
      <c r="L40" s="51" t="str">
        <f t="shared" ca="1" si="11"/>
        <v/>
      </c>
      <c r="M40" s="50">
        <f t="shared" ca="1" si="16"/>
        <v>0</v>
      </c>
      <c r="AJ40" s="4" t="str">
        <f t="shared" ca="1" si="12"/>
        <v/>
      </c>
      <c r="AK40" s="4" t="str">
        <f t="shared" ca="1" si="13"/>
        <v/>
      </c>
      <c r="AL40" s="4" t="str">
        <f t="shared" ca="1" si="14"/>
        <v/>
      </c>
      <c r="AM40" s="4" t="str">
        <f t="shared" ca="1" si="15"/>
        <v/>
      </c>
    </row>
    <row r="41" spans="1:39" ht="22.5" customHeight="1">
      <c r="A41" s="19">
        <f t="shared" si="6"/>
        <v>37</v>
      </c>
      <c r="B41" s="54" t="str">
        <f t="shared" ca="1" si="7"/>
        <v/>
      </c>
      <c r="C41" s="54" t="str">
        <f t="shared" ca="1" si="0"/>
        <v/>
      </c>
      <c r="D41" s="54" t="str">
        <f t="shared" ca="1" si="1"/>
        <v/>
      </c>
      <c r="E41" s="54" t="str">
        <f t="shared" ca="1" si="2"/>
        <v/>
      </c>
      <c r="F41" s="54" t="str">
        <f t="shared" ca="1" si="3"/>
        <v/>
      </c>
      <c r="G41" s="54" t="str">
        <f t="shared" ca="1" si="4"/>
        <v/>
      </c>
      <c r="H41" s="54" t="str">
        <f ca="1">IF(M41&gt;0,実績報告書!$W$8,"")</f>
        <v/>
      </c>
      <c r="I41" s="50" t="str">
        <f t="shared" ca="1" si="8"/>
        <v/>
      </c>
      <c r="J41" s="50" t="str">
        <f t="shared" ca="1" si="9"/>
        <v/>
      </c>
      <c r="K41" s="50" t="str">
        <f t="shared" ca="1" si="10"/>
        <v/>
      </c>
      <c r="L41" s="51" t="str">
        <f t="shared" ca="1" si="11"/>
        <v/>
      </c>
      <c r="M41" s="50">
        <f t="shared" ca="1" si="16"/>
        <v>0</v>
      </c>
      <c r="AJ41" s="4" t="str">
        <f t="shared" ca="1" si="12"/>
        <v/>
      </c>
      <c r="AK41" s="4" t="str">
        <f t="shared" ca="1" si="13"/>
        <v/>
      </c>
      <c r="AL41" s="4" t="str">
        <f t="shared" ca="1" si="14"/>
        <v/>
      </c>
      <c r="AM41" s="4" t="str">
        <f t="shared" ca="1" si="15"/>
        <v/>
      </c>
    </row>
    <row r="42" spans="1:39" ht="22.5" customHeight="1">
      <c r="A42" s="19">
        <f t="shared" si="6"/>
        <v>38</v>
      </c>
      <c r="B42" s="54" t="str">
        <f t="shared" ca="1" si="7"/>
        <v/>
      </c>
      <c r="C42" s="54" t="str">
        <f t="shared" ca="1" si="0"/>
        <v/>
      </c>
      <c r="D42" s="54" t="str">
        <f t="shared" ca="1" si="1"/>
        <v/>
      </c>
      <c r="E42" s="54" t="str">
        <f t="shared" ca="1" si="2"/>
        <v/>
      </c>
      <c r="F42" s="54" t="str">
        <f t="shared" ca="1" si="3"/>
        <v/>
      </c>
      <c r="G42" s="54" t="str">
        <f t="shared" ca="1" si="4"/>
        <v/>
      </c>
      <c r="H42" s="54" t="str">
        <f ca="1">IF(M42&gt;0,実績報告書!$W$8,"")</f>
        <v/>
      </c>
      <c r="I42" s="50" t="str">
        <f t="shared" ca="1" si="8"/>
        <v/>
      </c>
      <c r="J42" s="50" t="str">
        <f t="shared" ca="1" si="9"/>
        <v/>
      </c>
      <c r="K42" s="50" t="str">
        <f t="shared" ca="1" si="10"/>
        <v/>
      </c>
      <c r="L42" s="51" t="str">
        <f t="shared" ca="1" si="11"/>
        <v/>
      </c>
      <c r="M42" s="50">
        <f t="shared" ca="1" si="16"/>
        <v>0</v>
      </c>
      <c r="AJ42" s="4" t="str">
        <f t="shared" ca="1" si="12"/>
        <v/>
      </c>
      <c r="AK42" s="4" t="str">
        <f t="shared" ca="1" si="13"/>
        <v/>
      </c>
      <c r="AL42" s="4" t="str">
        <f t="shared" ca="1" si="14"/>
        <v/>
      </c>
      <c r="AM42" s="4" t="str">
        <f t="shared" ca="1" si="15"/>
        <v/>
      </c>
    </row>
    <row r="43" spans="1:39" ht="22.5" customHeight="1">
      <c r="A43" s="19">
        <f t="shared" si="6"/>
        <v>39</v>
      </c>
      <c r="B43" s="54" t="str">
        <f t="shared" ca="1" si="7"/>
        <v/>
      </c>
      <c r="C43" s="54" t="str">
        <f t="shared" ca="1" si="0"/>
        <v/>
      </c>
      <c r="D43" s="54" t="str">
        <f t="shared" ca="1" si="1"/>
        <v/>
      </c>
      <c r="E43" s="54" t="str">
        <f t="shared" ca="1" si="2"/>
        <v/>
      </c>
      <c r="F43" s="54" t="str">
        <f t="shared" ca="1" si="3"/>
        <v/>
      </c>
      <c r="G43" s="54" t="str">
        <f t="shared" ca="1" si="4"/>
        <v/>
      </c>
      <c r="H43" s="54" t="str">
        <f ca="1">IF(M43&gt;0,実績報告書!$W$8,"")</f>
        <v/>
      </c>
      <c r="I43" s="50" t="str">
        <f t="shared" ca="1" si="8"/>
        <v/>
      </c>
      <c r="J43" s="50" t="str">
        <f t="shared" ca="1" si="9"/>
        <v/>
      </c>
      <c r="K43" s="50" t="str">
        <f t="shared" ca="1" si="10"/>
        <v/>
      </c>
      <c r="L43" s="51" t="str">
        <f t="shared" ca="1" si="11"/>
        <v/>
      </c>
      <c r="M43" s="50">
        <f t="shared" ca="1" si="16"/>
        <v>0</v>
      </c>
      <c r="AJ43" s="4" t="str">
        <f t="shared" ca="1" si="12"/>
        <v/>
      </c>
      <c r="AK43" s="4" t="str">
        <f t="shared" ca="1" si="13"/>
        <v/>
      </c>
      <c r="AL43" s="4" t="str">
        <f t="shared" ca="1" si="14"/>
        <v/>
      </c>
      <c r="AM43" s="4" t="str">
        <f t="shared" ca="1" si="15"/>
        <v/>
      </c>
    </row>
    <row r="44" spans="1:39" ht="22.5" customHeight="1">
      <c r="A44" s="19">
        <f t="shared" si="6"/>
        <v>40</v>
      </c>
      <c r="B44" s="54" t="str">
        <f t="shared" ca="1" si="7"/>
        <v/>
      </c>
      <c r="C44" s="54" t="str">
        <f t="shared" ca="1" si="0"/>
        <v/>
      </c>
      <c r="D44" s="54" t="str">
        <f t="shared" ca="1" si="1"/>
        <v/>
      </c>
      <c r="E44" s="54" t="str">
        <f t="shared" ca="1" si="2"/>
        <v/>
      </c>
      <c r="F44" s="54" t="str">
        <f t="shared" ca="1" si="3"/>
        <v/>
      </c>
      <c r="G44" s="54" t="str">
        <f t="shared" ca="1" si="4"/>
        <v/>
      </c>
      <c r="H44" s="54" t="str">
        <f ca="1">IF(M44&gt;0,実績報告書!$W$8,"")</f>
        <v/>
      </c>
      <c r="I44" s="50" t="str">
        <f t="shared" ca="1" si="8"/>
        <v/>
      </c>
      <c r="J44" s="50" t="str">
        <f t="shared" ca="1" si="9"/>
        <v/>
      </c>
      <c r="K44" s="50" t="str">
        <f t="shared" ca="1" si="10"/>
        <v/>
      </c>
      <c r="L44" s="51" t="str">
        <f t="shared" ca="1" si="11"/>
        <v/>
      </c>
      <c r="M44" s="50">
        <f t="shared" ca="1" si="16"/>
        <v>0</v>
      </c>
      <c r="AJ44" s="4" t="str">
        <f t="shared" ca="1" si="12"/>
        <v/>
      </c>
      <c r="AK44" s="4" t="str">
        <f t="shared" ca="1" si="13"/>
        <v/>
      </c>
      <c r="AL44" s="4" t="str">
        <f t="shared" ca="1" si="14"/>
        <v/>
      </c>
      <c r="AM44" s="4" t="str">
        <f t="shared" ca="1" si="15"/>
        <v/>
      </c>
    </row>
    <row r="45" spans="1:39" ht="22.5" customHeight="1">
      <c r="A45" s="19">
        <f t="shared" si="6"/>
        <v>41</v>
      </c>
      <c r="B45" s="54" t="str">
        <f t="shared" ca="1" si="7"/>
        <v/>
      </c>
      <c r="C45" s="54" t="str">
        <f t="shared" ca="1" si="0"/>
        <v/>
      </c>
      <c r="D45" s="54" t="str">
        <f t="shared" ca="1" si="1"/>
        <v/>
      </c>
      <c r="E45" s="54" t="str">
        <f t="shared" ca="1" si="2"/>
        <v/>
      </c>
      <c r="F45" s="54" t="str">
        <f t="shared" ca="1" si="3"/>
        <v/>
      </c>
      <c r="G45" s="54" t="str">
        <f t="shared" ca="1" si="4"/>
        <v/>
      </c>
      <c r="H45" s="54" t="str">
        <f ca="1">IF(M45&gt;0,実績報告書!$W$8,"")</f>
        <v/>
      </c>
      <c r="I45" s="50" t="str">
        <f t="shared" ca="1" si="8"/>
        <v/>
      </c>
      <c r="J45" s="50" t="str">
        <f t="shared" ca="1" si="9"/>
        <v/>
      </c>
      <c r="K45" s="50" t="str">
        <f t="shared" ca="1" si="10"/>
        <v/>
      </c>
      <c r="L45" s="51" t="str">
        <f t="shared" ca="1" si="11"/>
        <v/>
      </c>
      <c r="M45" s="50">
        <f t="shared" ca="1" si="16"/>
        <v>0</v>
      </c>
      <c r="AJ45" s="4" t="str">
        <f t="shared" ca="1" si="12"/>
        <v/>
      </c>
      <c r="AK45" s="4" t="str">
        <f t="shared" ca="1" si="13"/>
        <v/>
      </c>
      <c r="AL45" s="4" t="str">
        <f t="shared" ca="1" si="14"/>
        <v/>
      </c>
      <c r="AM45" s="4" t="str">
        <f t="shared" ca="1" si="15"/>
        <v/>
      </c>
    </row>
    <row r="46" spans="1:39" ht="22.5" customHeight="1">
      <c r="A46" s="19">
        <f t="shared" si="6"/>
        <v>42</v>
      </c>
      <c r="B46" s="54" t="str">
        <f t="shared" ca="1" si="7"/>
        <v/>
      </c>
      <c r="C46" s="54" t="str">
        <f t="shared" ca="1" si="0"/>
        <v/>
      </c>
      <c r="D46" s="54" t="str">
        <f t="shared" ca="1" si="1"/>
        <v/>
      </c>
      <c r="E46" s="54" t="str">
        <f t="shared" ca="1" si="2"/>
        <v/>
      </c>
      <c r="F46" s="54" t="str">
        <f t="shared" ca="1" si="3"/>
        <v/>
      </c>
      <c r="G46" s="54" t="str">
        <f t="shared" ca="1" si="4"/>
        <v/>
      </c>
      <c r="H46" s="54" t="str">
        <f ca="1">IF(M46&gt;0,実績報告書!$W$8,"")</f>
        <v/>
      </c>
      <c r="I46" s="50" t="str">
        <f t="shared" ca="1" si="8"/>
        <v/>
      </c>
      <c r="J46" s="50" t="str">
        <f t="shared" ca="1" si="9"/>
        <v/>
      </c>
      <c r="K46" s="50" t="str">
        <f t="shared" ca="1" si="10"/>
        <v/>
      </c>
      <c r="L46" s="51" t="str">
        <f t="shared" ca="1" si="11"/>
        <v/>
      </c>
      <c r="M46" s="50">
        <f t="shared" ca="1" si="16"/>
        <v>0</v>
      </c>
      <c r="AJ46" s="4" t="str">
        <f t="shared" ca="1" si="12"/>
        <v/>
      </c>
      <c r="AK46" s="4" t="str">
        <f t="shared" ca="1" si="13"/>
        <v/>
      </c>
      <c r="AL46" s="4" t="str">
        <f t="shared" ca="1" si="14"/>
        <v/>
      </c>
      <c r="AM46" s="4" t="str">
        <f t="shared" ca="1" si="15"/>
        <v/>
      </c>
    </row>
    <row r="47" spans="1:39" ht="22.5" customHeight="1">
      <c r="A47" s="19">
        <f t="shared" si="6"/>
        <v>43</v>
      </c>
      <c r="B47" s="54" t="str">
        <f t="shared" ca="1" si="7"/>
        <v/>
      </c>
      <c r="C47" s="54" t="str">
        <f t="shared" ca="1" si="0"/>
        <v/>
      </c>
      <c r="D47" s="54" t="str">
        <f t="shared" ca="1" si="1"/>
        <v/>
      </c>
      <c r="E47" s="54" t="str">
        <f t="shared" ca="1" si="2"/>
        <v/>
      </c>
      <c r="F47" s="54" t="str">
        <f t="shared" ca="1" si="3"/>
        <v/>
      </c>
      <c r="G47" s="54" t="str">
        <f t="shared" ca="1" si="4"/>
        <v/>
      </c>
      <c r="H47" s="54" t="str">
        <f ca="1">IF(M47&gt;0,実績報告書!$W$8,"")</f>
        <v/>
      </c>
      <c r="I47" s="50" t="str">
        <f t="shared" ca="1" si="8"/>
        <v/>
      </c>
      <c r="J47" s="50" t="str">
        <f t="shared" ca="1" si="9"/>
        <v/>
      </c>
      <c r="K47" s="50" t="str">
        <f t="shared" ca="1" si="10"/>
        <v/>
      </c>
      <c r="L47" s="51" t="str">
        <f t="shared" ca="1" si="11"/>
        <v/>
      </c>
      <c r="M47" s="50">
        <f t="shared" ca="1" si="16"/>
        <v>0</v>
      </c>
      <c r="AJ47" s="4" t="str">
        <f t="shared" ca="1" si="12"/>
        <v/>
      </c>
      <c r="AK47" s="4" t="str">
        <f t="shared" ca="1" si="13"/>
        <v/>
      </c>
      <c r="AL47" s="4" t="str">
        <f t="shared" ca="1" si="14"/>
        <v/>
      </c>
      <c r="AM47" s="4" t="str">
        <f t="shared" ca="1" si="15"/>
        <v/>
      </c>
    </row>
    <row r="48" spans="1:39" ht="22.5" customHeight="1">
      <c r="A48" s="19">
        <f t="shared" si="6"/>
        <v>44</v>
      </c>
      <c r="B48" s="54" t="str">
        <f t="shared" ca="1" si="7"/>
        <v/>
      </c>
      <c r="C48" s="54" t="str">
        <f t="shared" ca="1" si="0"/>
        <v/>
      </c>
      <c r="D48" s="54" t="str">
        <f t="shared" ca="1" si="1"/>
        <v/>
      </c>
      <c r="E48" s="54" t="str">
        <f t="shared" ca="1" si="2"/>
        <v/>
      </c>
      <c r="F48" s="54" t="str">
        <f t="shared" ca="1" si="3"/>
        <v/>
      </c>
      <c r="G48" s="54" t="str">
        <f t="shared" ca="1" si="4"/>
        <v/>
      </c>
      <c r="H48" s="54" t="str">
        <f ca="1">IF(M48&gt;0,実績報告書!$W$8,"")</f>
        <v/>
      </c>
      <c r="I48" s="50" t="str">
        <f t="shared" ca="1" si="8"/>
        <v/>
      </c>
      <c r="J48" s="50" t="str">
        <f t="shared" ca="1" si="9"/>
        <v/>
      </c>
      <c r="K48" s="50" t="str">
        <f t="shared" ca="1" si="10"/>
        <v/>
      </c>
      <c r="L48" s="51" t="str">
        <f t="shared" ca="1" si="11"/>
        <v/>
      </c>
      <c r="M48" s="50">
        <f t="shared" ca="1" si="16"/>
        <v>0</v>
      </c>
      <c r="AJ48" s="4" t="str">
        <f t="shared" ca="1" si="12"/>
        <v/>
      </c>
      <c r="AK48" s="4" t="str">
        <f t="shared" ca="1" si="13"/>
        <v/>
      </c>
      <c r="AL48" s="4" t="str">
        <f t="shared" ca="1" si="14"/>
        <v/>
      </c>
      <c r="AM48" s="4" t="str">
        <f t="shared" ca="1" si="15"/>
        <v/>
      </c>
    </row>
    <row r="49" spans="1:39" ht="22.5" customHeight="1">
      <c r="A49" s="19">
        <f t="shared" si="6"/>
        <v>45</v>
      </c>
      <c r="B49" s="54" t="str">
        <f t="shared" ca="1" si="7"/>
        <v/>
      </c>
      <c r="C49" s="54" t="str">
        <f t="shared" ca="1" si="0"/>
        <v/>
      </c>
      <c r="D49" s="54" t="str">
        <f t="shared" ca="1" si="1"/>
        <v/>
      </c>
      <c r="E49" s="54" t="str">
        <f t="shared" ca="1" si="2"/>
        <v/>
      </c>
      <c r="F49" s="54" t="str">
        <f t="shared" ca="1" si="3"/>
        <v/>
      </c>
      <c r="G49" s="54" t="str">
        <f t="shared" ca="1" si="4"/>
        <v/>
      </c>
      <c r="H49" s="54" t="str">
        <f ca="1">IF(M49&gt;0,実績報告書!$W$8,"")</f>
        <v/>
      </c>
      <c r="I49" s="50" t="str">
        <f t="shared" ca="1" si="8"/>
        <v/>
      </c>
      <c r="J49" s="50" t="str">
        <f t="shared" ca="1" si="9"/>
        <v/>
      </c>
      <c r="K49" s="50" t="str">
        <f t="shared" ca="1" si="10"/>
        <v/>
      </c>
      <c r="L49" s="51" t="str">
        <f t="shared" ca="1" si="11"/>
        <v/>
      </c>
      <c r="M49" s="50">
        <f t="shared" ca="1" si="16"/>
        <v>0</v>
      </c>
      <c r="AJ49" s="4" t="str">
        <f t="shared" ca="1" si="12"/>
        <v/>
      </c>
      <c r="AK49" s="4" t="str">
        <f t="shared" ca="1" si="13"/>
        <v/>
      </c>
      <c r="AL49" s="4" t="str">
        <f t="shared" ca="1" si="14"/>
        <v/>
      </c>
      <c r="AM49" s="4" t="str">
        <f t="shared" ca="1" si="15"/>
        <v/>
      </c>
    </row>
    <row r="50" spans="1:39" ht="22.5" customHeight="1">
      <c r="A50" s="19">
        <f t="shared" si="6"/>
        <v>46</v>
      </c>
      <c r="B50" s="54" t="str">
        <f t="shared" ca="1" si="7"/>
        <v/>
      </c>
      <c r="C50" s="54" t="str">
        <f t="shared" ca="1" si="0"/>
        <v/>
      </c>
      <c r="D50" s="54" t="str">
        <f t="shared" ca="1" si="1"/>
        <v/>
      </c>
      <c r="E50" s="54" t="str">
        <f t="shared" ca="1" si="2"/>
        <v/>
      </c>
      <c r="F50" s="54" t="str">
        <f t="shared" ca="1" si="3"/>
        <v/>
      </c>
      <c r="G50" s="54" t="str">
        <f t="shared" ca="1" si="4"/>
        <v/>
      </c>
      <c r="H50" s="54" t="str">
        <f ca="1">IF(M50&gt;0,実績報告書!$W$8,"")</f>
        <v/>
      </c>
      <c r="I50" s="50" t="str">
        <f t="shared" ca="1" si="8"/>
        <v/>
      </c>
      <c r="J50" s="50" t="str">
        <f t="shared" ca="1" si="9"/>
        <v/>
      </c>
      <c r="K50" s="50" t="str">
        <f t="shared" ca="1" si="10"/>
        <v/>
      </c>
      <c r="L50" s="51" t="str">
        <f t="shared" ca="1" si="11"/>
        <v/>
      </c>
      <c r="M50" s="50">
        <f t="shared" ca="1" si="16"/>
        <v>0</v>
      </c>
      <c r="AJ50" s="4" t="str">
        <f t="shared" ca="1" si="12"/>
        <v/>
      </c>
      <c r="AK50" s="4" t="str">
        <f t="shared" ca="1" si="13"/>
        <v/>
      </c>
      <c r="AL50" s="4" t="str">
        <f t="shared" ca="1" si="14"/>
        <v/>
      </c>
      <c r="AM50" s="4" t="str">
        <f t="shared" ca="1" si="15"/>
        <v/>
      </c>
    </row>
    <row r="51" spans="1:39" ht="22.5" customHeight="1">
      <c r="A51" s="19">
        <f t="shared" si="6"/>
        <v>47</v>
      </c>
      <c r="B51" s="54" t="str">
        <f t="shared" ca="1" si="7"/>
        <v/>
      </c>
      <c r="C51" s="54" t="str">
        <f t="shared" ca="1" si="0"/>
        <v/>
      </c>
      <c r="D51" s="54" t="str">
        <f t="shared" ca="1" si="1"/>
        <v/>
      </c>
      <c r="E51" s="54" t="str">
        <f t="shared" ca="1" si="2"/>
        <v/>
      </c>
      <c r="F51" s="54" t="str">
        <f t="shared" ca="1" si="3"/>
        <v/>
      </c>
      <c r="G51" s="54" t="str">
        <f t="shared" ca="1" si="4"/>
        <v/>
      </c>
      <c r="H51" s="54" t="str">
        <f ca="1">IF(M51&gt;0,実績報告書!$W$8,"")</f>
        <v/>
      </c>
      <c r="I51" s="50" t="str">
        <f t="shared" ca="1" si="8"/>
        <v/>
      </c>
      <c r="J51" s="50" t="str">
        <f t="shared" ca="1" si="9"/>
        <v/>
      </c>
      <c r="K51" s="50" t="str">
        <f t="shared" ca="1" si="10"/>
        <v/>
      </c>
      <c r="L51" s="51" t="str">
        <f t="shared" ca="1" si="11"/>
        <v/>
      </c>
      <c r="M51" s="50">
        <f t="shared" ca="1" si="16"/>
        <v>0</v>
      </c>
      <c r="AJ51" s="4" t="str">
        <f t="shared" ca="1" si="12"/>
        <v/>
      </c>
      <c r="AK51" s="4" t="str">
        <f t="shared" ca="1" si="13"/>
        <v/>
      </c>
      <c r="AL51" s="4" t="str">
        <f t="shared" ca="1" si="14"/>
        <v/>
      </c>
      <c r="AM51" s="4" t="str">
        <f t="shared" ca="1" si="15"/>
        <v/>
      </c>
    </row>
    <row r="52" spans="1:39" ht="22.5" customHeight="1">
      <c r="A52" s="19">
        <f t="shared" si="6"/>
        <v>48</v>
      </c>
      <c r="B52" s="54" t="str">
        <f t="shared" ca="1" si="7"/>
        <v/>
      </c>
      <c r="C52" s="54" t="str">
        <f t="shared" ca="1" si="0"/>
        <v/>
      </c>
      <c r="D52" s="54" t="str">
        <f t="shared" ca="1" si="1"/>
        <v/>
      </c>
      <c r="E52" s="54" t="str">
        <f t="shared" ca="1" si="2"/>
        <v/>
      </c>
      <c r="F52" s="54" t="str">
        <f t="shared" ca="1" si="3"/>
        <v/>
      </c>
      <c r="G52" s="54" t="str">
        <f t="shared" ca="1" si="4"/>
        <v/>
      </c>
      <c r="H52" s="54" t="str">
        <f ca="1">IF(M52&gt;0,実績報告書!$W$8,"")</f>
        <v/>
      </c>
      <c r="I52" s="50" t="str">
        <f t="shared" ca="1" si="8"/>
        <v/>
      </c>
      <c r="J52" s="50" t="str">
        <f t="shared" ca="1" si="9"/>
        <v/>
      </c>
      <c r="K52" s="50" t="str">
        <f t="shared" ca="1" si="10"/>
        <v/>
      </c>
      <c r="L52" s="51" t="str">
        <f t="shared" ca="1" si="11"/>
        <v/>
      </c>
      <c r="M52" s="50">
        <f t="shared" ca="1" si="16"/>
        <v>0</v>
      </c>
      <c r="AJ52" s="4" t="str">
        <f t="shared" ca="1" si="12"/>
        <v/>
      </c>
      <c r="AK52" s="4" t="str">
        <f t="shared" ca="1" si="13"/>
        <v/>
      </c>
      <c r="AL52" s="4" t="str">
        <f t="shared" ca="1" si="14"/>
        <v/>
      </c>
      <c r="AM52" s="4" t="str">
        <f t="shared" ca="1" si="15"/>
        <v/>
      </c>
    </row>
    <row r="53" spans="1:39" ht="22.5" customHeight="1">
      <c r="A53" s="19">
        <f t="shared" si="6"/>
        <v>49</v>
      </c>
      <c r="B53" s="54" t="str">
        <f t="shared" ca="1" si="7"/>
        <v/>
      </c>
      <c r="C53" s="54" t="str">
        <f t="shared" ca="1" si="0"/>
        <v/>
      </c>
      <c r="D53" s="54" t="str">
        <f t="shared" ca="1" si="1"/>
        <v/>
      </c>
      <c r="E53" s="54" t="str">
        <f t="shared" ca="1" si="2"/>
        <v/>
      </c>
      <c r="F53" s="54" t="str">
        <f t="shared" ca="1" si="3"/>
        <v/>
      </c>
      <c r="G53" s="54" t="str">
        <f t="shared" ca="1" si="4"/>
        <v/>
      </c>
      <c r="H53" s="54" t="str">
        <f ca="1">IF(M53&gt;0,実績報告書!$W$8,"")</f>
        <v/>
      </c>
      <c r="I53" s="50" t="str">
        <f t="shared" ca="1" si="8"/>
        <v/>
      </c>
      <c r="J53" s="50" t="str">
        <f t="shared" ca="1" si="9"/>
        <v/>
      </c>
      <c r="K53" s="50" t="str">
        <f t="shared" ca="1" si="10"/>
        <v/>
      </c>
      <c r="L53" s="51" t="str">
        <f t="shared" ca="1" si="11"/>
        <v/>
      </c>
      <c r="M53" s="50">
        <f t="shared" ca="1" si="16"/>
        <v>0</v>
      </c>
      <c r="AJ53" s="4" t="str">
        <f t="shared" ca="1" si="12"/>
        <v/>
      </c>
      <c r="AK53" s="4" t="str">
        <f t="shared" ca="1" si="13"/>
        <v/>
      </c>
      <c r="AL53" s="4" t="str">
        <f t="shared" ca="1" si="14"/>
        <v/>
      </c>
      <c r="AM53" s="4" t="str">
        <f t="shared" ca="1" si="15"/>
        <v/>
      </c>
    </row>
    <row r="54" spans="1:39" ht="22.5" customHeight="1">
      <c r="A54" s="19">
        <f t="shared" si="6"/>
        <v>50</v>
      </c>
      <c r="B54" s="54" t="str">
        <f t="shared" ca="1" si="7"/>
        <v/>
      </c>
      <c r="C54" s="54" t="str">
        <f t="shared" ca="1" si="0"/>
        <v/>
      </c>
      <c r="D54" s="54" t="str">
        <f t="shared" ca="1" si="1"/>
        <v/>
      </c>
      <c r="E54" s="54" t="str">
        <f t="shared" ca="1" si="2"/>
        <v/>
      </c>
      <c r="F54" s="54" t="str">
        <f t="shared" ca="1" si="3"/>
        <v/>
      </c>
      <c r="G54" s="54" t="str">
        <f t="shared" ca="1" si="4"/>
        <v/>
      </c>
      <c r="H54" s="54" t="str">
        <f ca="1">IF(M54&gt;0,実績報告書!$W$8,"")</f>
        <v/>
      </c>
      <c r="I54" s="50" t="str">
        <f t="shared" ca="1" si="8"/>
        <v/>
      </c>
      <c r="J54" s="50" t="str">
        <f t="shared" ca="1" si="9"/>
        <v/>
      </c>
      <c r="K54" s="50" t="str">
        <f t="shared" ca="1" si="10"/>
        <v/>
      </c>
      <c r="L54" s="51" t="str">
        <f t="shared" ca="1" si="11"/>
        <v/>
      </c>
      <c r="M54" s="50">
        <f t="shared" ca="1" si="16"/>
        <v>0</v>
      </c>
      <c r="AJ54" s="4" t="str">
        <f t="shared" ca="1" si="12"/>
        <v/>
      </c>
      <c r="AK54" s="4" t="str">
        <f t="shared" ca="1" si="13"/>
        <v/>
      </c>
      <c r="AL54" s="4" t="str">
        <f t="shared" ca="1" si="14"/>
        <v/>
      </c>
      <c r="AM54" s="4" t="str">
        <f t="shared" ca="1" si="15"/>
        <v/>
      </c>
    </row>
    <row r="55" spans="1:39" ht="22.5" customHeight="1">
      <c r="A55" s="19">
        <f>ROW()-4</f>
        <v>51</v>
      </c>
      <c r="B55" s="54" t="str">
        <f ca="1">IFERROR(INDIRECT("個票"&amp;$A55&amp;"！$h$7"),"")</f>
        <v/>
      </c>
      <c r="C55" s="54" t="str">
        <f t="shared" ca="1" si="0"/>
        <v/>
      </c>
      <c r="D55" s="55" t="str">
        <f t="shared" ca="1" si="1"/>
        <v/>
      </c>
      <c r="E55" s="54" t="str">
        <f t="shared" ca="1" si="2"/>
        <v/>
      </c>
      <c r="F55" s="54" t="str">
        <f t="shared" ca="1" si="3"/>
        <v/>
      </c>
      <c r="G55" s="54" t="str">
        <f t="shared" ca="1" si="4"/>
        <v/>
      </c>
      <c r="H55" s="54" t="str">
        <f ca="1">IF(M55&gt;0,実績報告書!$W$8,"")</f>
        <v/>
      </c>
      <c r="I55" s="50" t="str">
        <f t="shared" ca="1" si="8"/>
        <v/>
      </c>
      <c r="J55" s="50" t="str">
        <f t="shared" ca="1" si="9"/>
        <v/>
      </c>
      <c r="K55" s="50" t="str">
        <f t="shared" ca="1" si="10"/>
        <v/>
      </c>
      <c r="L55" s="51" t="str">
        <f t="shared" ca="1" si="11"/>
        <v/>
      </c>
      <c r="M55" s="50">
        <f t="shared" ca="1" si="16"/>
        <v>0</v>
      </c>
      <c r="P55" s="42"/>
      <c r="Q55" s="43"/>
      <c r="R55" s="43"/>
      <c r="S55" s="43"/>
      <c r="T55" s="43"/>
      <c r="U55" s="43"/>
      <c r="V55" s="43"/>
      <c r="W55" s="43"/>
      <c r="X55" s="43"/>
      <c r="Y55" s="43"/>
      <c r="Z55" s="43"/>
      <c r="AA55" s="43"/>
      <c r="AB55" s="43"/>
      <c r="AC55" s="43"/>
      <c r="AD55" s="43"/>
      <c r="AE55" s="43"/>
      <c r="AF55" s="43"/>
      <c r="AG55" s="43"/>
      <c r="AH55" s="43"/>
      <c r="AI55" s="44"/>
      <c r="AJ55" s="4" t="str">
        <f t="shared" ca="1" si="12"/>
        <v/>
      </c>
      <c r="AK55" s="4" t="str">
        <f t="shared" ca="1" si="13"/>
        <v/>
      </c>
      <c r="AL55" s="4" t="str">
        <f ca="1">IFERROR(INDIRECT("個票"&amp;$A55&amp;"！$m$18"),"")</f>
        <v/>
      </c>
      <c r="AM55" s="4" t="str">
        <f ca="1">IFERROR(INDIRECT("個票"&amp;$A55&amp;"！$v$18"),"")</f>
        <v/>
      </c>
    </row>
    <row r="56" spans="1:39" ht="22.5" customHeight="1">
      <c r="A56" s="19">
        <f t="shared" si="6"/>
        <v>52</v>
      </c>
      <c r="B56" s="54" t="str">
        <f t="shared" ca="1" si="7"/>
        <v/>
      </c>
      <c r="C56" s="54" t="str">
        <f t="shared" ca="1" si="0"/>
        <v/>
      </c>
      <c r="D56" s="54" t="str">
        <f t="shared" ca="1" si="1"/>
        <v/>
      </c>
      <c r="E56" s="54" t="str">
        <f t="shared" ca="1" si="2"/>
        <v/>
      </c>
      <c r="F56" s="54" t="str">
        <f t="shared" ca="1" si="3"/>
        <v/>
      </c>
      <c r="G56" s="54" t="str">
        <f t="shared" ca="1" si="4"/>
        <v/>
      </c>
      <c r="H56" s="54" t="str">
        <f ca="1">IF(M56&gt;0,実績報告書!$W$8,"")</f>
        <v/>
      </c>
      <c r="I56" s="50" t="str">
        <f t="shared" ca="1" si="8"/>
        <v/>
      </c>
      <c r="J56" s="50" t="str">
        <f t="shared" ca="1" si="9"/>
        <v/>
      </c>
      <c r="K56" s="50" t="str">
        <f t="shared" ca="1" si="10"/>
        <v/>
      </c>
      <c r="L56" s="51" t="str">
        <f t="shared" ca="1" si="11"/>
        <v/>
      </c>
      <c r="M56" s="50">
        <f t="shared" ca="1" si="16"/>
        <v>0</v>
      </c>
      <c r="P56" s="33"/>
      <c r="AJ56" s="4" t="str">
        <f t="shared" ca="1" si="12"/>
        <v/>
      </c>
      <c r="AK56" s="4" t="str">
        <f t="shared" ca="1" si="13"/>
        <v/>
      </c>
      <c r="AL56" s="4" t="str">
        <f t="shared" ca="1" si="14"/>
        <v/>
      </c>
      <c r="AM56" s="4" t="str">
        <f t="shared" ca="1" si="15"/>
        <v/>
      </c>
    </row>
    <row r="57" spans="1:39" ht="22.5" customHeight="1">
      <c r="A57" s="19">
        <f t="shared" si="6"/>
        <v>53</v>
      </c>
      <c r="B57" s="54" t="str">
        <f t="shared" ca="1" si="7"/>
        <v/>
      </c>
      <c r="C57" s="54" t="str">
        <f t="shared" ca="1" si="0"/>
        <v/>
      </c>
      <c r="D57" s="54" t="str">
        <f t="shared" ca="1" si="1"/>
        <v/>
      </c>
      <c r="E57" s="54" t="str">
        <f t="shared" ca="1" si="2"/>
        <v/>
      </c>
      <c r="F57" s="54" t="str">
        <f t="shared" ca="1" si="3"/>
        <v/>
      </c>
      <c r="G57" s="54" t="str">
        <f t="shared" ca="1" si="4"/>
        <v/>
      </c>
      <c r="H57" s="54" t="str">
        <f ca="1">IF(M57&gt;0,実績報告書!$W$8,"")</f>
        <v/>
      </c>
      <c r="I57" s="50" t="str">
        <f t="shared" ca="1" si="8"/>
        <v/>
      </c>
      <c r="J57" s="50" t="str">
        <f t="shared" ca="1" si="9"/>
        <v/>
      </c>
      <c r="K57" s="50" t="str">
        <f t="shared" ca="1" si="10"/>
        <v/>
      </c>
      <c r="L57" s="51" t="str">
        <f t="shared" ca="1" si="11"/>
        <v/>
      </c>
      <c r="M57" s="50">
        <f t="shared" ca="1" si="16"/>
        <v>0</v>
      </c>
      <c r="AJ57" s="4" t="str">
        <f t="shared" ca="1" si="12"/>
        <v/>
      </c>
      <c r="AK57" s="4" t="str">
        <f t="shared" ca="1" si="13"/>
        <v/>
      </c>
      <c r="AL57" s="4" t="str">
        <f t="shared" ca="1" si="14"/>
        <v/>
      </c>
      <c r="AM57" s="4" t="str">
        <f t="shared" ca="1" si="15"/>
        <v/>
      </c>
    </row>
    <row r="58" spans="1:39" ht="22.5" customHeight="1">
      <c r="A58" s="19">
        <f t="shared" si="6"/>
        <v>54</v>
      </c>
      <c r="B58" s="54" t="str">
        <f t="shared" ca="1" si="7"/>
        <v/>
      </c>
      <c r="C58" s="54" t="str">
        <f t="shared" ca="1" si="0"/>
        <v/>
      </c>
      <c r="D58" s="54" t="str">
        <f t="shared" ca="1" si="1"/>
        <v/>
      </c>
      <c r="E58" s="54" t="str">
        <f t="shared" ca="1" si="2"/>
        <v/>
      </c>
      <c r="F58" s="54" t="str">
        <f t="shared" ca="1" si="3"/>
        <v/>
      </c>
      <c r="G58" s="54" t="str">
        <f t="shared" ca="1" si="4"/>
        <v/>
      </c>
      <c r="H58" s="54" t="str">
        <f ca="1">IF(M58&gt;0,実績報告書!$W$8,"")</f>
        <v/>
      </c>
      <c r="I58" s="50" t="str">
        <f t="shared" ca="1" si="8"/>
        <v/>
      </c>
      <c r="J58" s="50" t="str">
        <f t="shared" ca="1" si="9"/>
        <v/>
      </c>
      <c r="K58" s="50" t="str">
        <f t="shared" ca="1" si="10"/>
        <v/>
      </c>
      <c r="L58" s="51" t="str">
        <f t="shared" ca="1" si="11"/>
        <v/>
      </c>
      <c r="M58" s="50">
        <f t="shared" ca="1" si="16"/>
        <v>0</v>
      </c>
      <c r="AJ58" s="4" t="str">
        <f t="shared" ca="1" si="12"/>
        <v/>
      </c>
      <c r="AK58" s="4" t="str">
        <f t="shared" ca="1" si="13"/>
        <v/>
      </c>
      <c r="AL58" s="4" t="str">
        <f t="shared" ca="1" si="14"/>
        <v/>
      </c>
      <c r="AM58" s="4" t="str">
        <f t="shared" ca="1" si="15"/>
        <v/>
      </c>
    </row>
    <row r="59" spans="1:39" ht="22.5" customHeight="1">
      <c r="A59" s="19">
        <f t="shared" si="6"/>
        <v>55</v>
      </c>
      <c r="B59" s="54" t="str">
        <f t="shared" ca="1" si="7"/>
        <v/>
      </c>
      <c r="C59" s="54" t="str">
        <f t="shared" ca="1" si="0"/>
        <v/>
      </c>
      <c r="D59" s="54" t="str">
        <f t="shared" ca="1" si="1"/>
        <v/>
      </c>
      <c r="E59" s="54" t="str">
        <f t="shared" ca="1" si="2"/>
        <v/>
      </c>
      <c r="F59" s="54" t="str">
        <f t="shared" ca="1" si="3"/>
        <v/>
      </c>
      <c r="G59" s="54" t="str">
        <f t="shared" ca="1" si="4"/>
        <v/>
      </c>
      <c r="H59" s="54" t="str">
        <f ca="1">IF(M59&gt;0,実績報告書!$W$8,"")</f>
        <v/>
      </c>
      <c r="I59" s="50" t="str">
        <f t="shared" ca="1" si="8"/>
        <v/>
      </c>
      <c r="J59" s="50" t="str">
        <f t="shared" ca="1" si="9"/>
        <v/>
      </c>
      <c r="K59" s="50" t="str">
        <f t="shared" ca="1" si="10"/>
        <v/>
      </c>
      <c r="L59" s="51" t="str">
        <f t="shared" ca="1" si="11"/>
        <v/>
      </c>
      <c r="M59" s="50">
        <f t="shared" ca="1" si="16"/>
        <v>0</v>
      </c>
      <c r="AJ59" s="4" t="str">
        <f t="shared" ca="1" si="12"/>
        <v/>
      </c>
      <c r="AK59" s="4" t="str">
        <f t="shared" ca="1" si="13"/>
        <v/>
      </c>
      <c r="AL59" s="4" t="str">
        <f t="shared" ca="1" si="14"/>
        <v/>
      </c>
      <c r="AM59" s="4" t="str">
        <f t="shared" ca="1" si="15"/>
        <v/>
      </c>
    </row>
    <row r="60" spans="1:39" ht="22.5" customHeight="1">
      <c r="A60" s="19">
        <f t="shared" si="6"/>
        <v>56</v>
      </c>
      <c r="B60" s="54" t="str">
        <f t="shared" ca="1" si="7"/>
        <v/>
      </c>
      <c r="C60" s="54" t="str">
        <f t="shared" ca="1" si="0"/>
        <v/>
      </c>
      <c r="D60" s="54" t="str">
        <f t="shared" ca="1" si="1"/>
        <v/>
      </c>
      <c r="E60" s="54" t="str">
        <f t="shared" ca="1" si="2"/>
        <v/>
      </c>
      <c r="F60" s="54" t="str">
        <f t="shared" ca="1" si="3"/>
        <v/>
      </c>
      <c r="G60" s="54" t="str">
        <f t="shared" ca="1" si="4"/>
        <v/>
      </c>
      <c r="H60" s="54" t="str">
        <f ca="1">IF(M60&gt;0,実績報告書!$W$8,"")</f>
        <v/>
      </c>
      <c r="I60" s="50" t="str">
        <f t="shared" ca="1" si="8"/>
        <v/>
      </c>
      <c r="J60" s="50" t="str">
        <f t="shared" ca="1" si="9"/>
        <v/>
      </c>
      <c r="K60" s="50" t="str">
        <f t="shared" ca="1" si="10"/>
        <v/>
      </c>
      <c r="L60" s="51" t="str">
        <f t="shared" ca="1" si="11"/>
        <v/>
      </c>
      <c r="M60" s="50">
        <f t="shared" ca="1" si="16"/>
        <v>0</v>
      </c>
      <c r="AJ60" s="4" t="str">
        <f t="shared" ca="1" si="12"/>
        <v/>
      </c>
      <c r="AK60" s="4" t="str">
        <f t="shared" ca="1" si="13"/>
        <v/>
      </c>
      <c r="AL60" s="4" t="str">
        <f t="shared" ca="1" si="14"/>
        <v/>
      </c>
      <c r="AM60" s="4" t="str">
        <f t="shared" ca="1" si="15"/>
        <v/>
      </c>
    </row>
    <row r="61" spans="1:39" ht="22.5" customHeight="1">
      <c r="A61" s="19">
        <f t="shared" si="6"/>
        <v>57</v>
      </c>
      <c r="B61" s="54" t="str">
        <f t="shared" ca="1" si="7"/>
        <v/>
      </c>
      <c r="C61" s="54" t="str">
        <f t="shared" ca="1" si="0"/>
        <v/>
      </c>
      <c r="D61" s="54" t="str">
        <f t="shared" ca="1" si="1"/>
        <v/>
      </c>
      <c r="E61" s="54" t="str">
        <f t="shared" ca="1" si="2"/>
        <v/>
      </c>
      <c r="F61" s="54" t="str">
        <f t="shared" ca="1" si="3"/>
        <v/>
      </c>
      <c r="G61" s="54" t="str">
        <f t="shared" ca="1" si="4"/>
        <v/>
      </c>
      <c r="H61" s="54" t="str">
        <f ca="1">IF(M61&gt;0,実績報告書!$W$8,"")</f>
        <v/>
      </c>
      <c r="I61" s="50" t="str">
        <f t="shared" ca="1" si="8"/>
        <v/>
      </c>
      <c r="J61" s="50" t="str">
        <f t="shared" ca="1" si="9"/>
        <v/>
      </c>
      <c r="K61" s="50" t="str">
        <f t="shared" ca="1" si="10"/>
        <v/>
      </c>
      <c r="L61" s="51" t="str">
        <f t="shared" ca="1" si="11"/>
        <v/>
      </c>
      <c r="M61" s="50">
        <f t="shared" ca="1" si="16"/>
        <v>0</v>
      </c>
      <c r="AJ61" s="4" t="str">
        <f t="shared" ca="1" si="12"/>
        <v/>
      </c>
      <c r="AK61" s="4" t="str">
        <f t="shared" ca="1" si="13"/>
        <v/>
      </c>
      <c r="AL61" s="4" t="str">
        <f t="shared" ca="1" si="14"/>
        <v/>
      </c>
      <c r="AM61" s="4" t="str">
        <f t="shared" ca="1" si="15"/>
        <v/>
      </c>
    </row>
    <row r="62" spans="1:39" ht="22.5" customHeight="1">
      <c r="A62" s="19">
        <f t="shared" si="6"/>
        <v>58</v>
      </c>
      <c r="B62" s="54" t="str">
        <f t="shared" ca="1" si="7"/>
        <v/>
      </c>
      <c r="C62" s="54" t="str">
        <f t="shared" ca="1" si="0"/>
        <v/>
      </c>
      <c r="D62" s="54" t="str">
        <f t="shared" ca="1" si="1"/>
        <v/>
      </c>
      <c r="E62" s="54" t="str">
        <f t="shared" ca="1" si="2"/>
        <v/>
      </c>
      <c r="F62" s="54" t="str">
        <f t="shared" ca="1" si="3"/>
        <v/>
      </c>
      <c r="G62" s="54" t="str">
        <f t="shared" ca="1" si="4"/>
        <v/>
      </c>
      <c r="H62" s="54" t="str">
        <f ca="1">IF(M62&gt;0,実績報告書!$W$8,"")</f>
        <v/>
      </c>
      <c r="I62" s="50" t="str">
        <f t="shared" ca="1" si="8"/>
        <v/>
      </c>
      <c r="J62" s="50" t="str">
        <f t="shared" ca="1" si="9"/>
        <v/>
      </c>
      <c r="K62" s="50" t="str">
        <f t="shared" ca="1" si="10"/>
        <v/>
      </c>
      <c r="L62" s="51" t="str">
        <f t="shared" ca="1" si="11"/>
        <v/>
      </c>
      <c r="M62" s="50">
        <f t="shared" ca="1" si="16"/>
        <v>0</v>
      </c>
      <c r="AJ62" s="4" t="str">
        <f t="shared" ca="1" si="12"/>
        <v/>
      </c>
      <c r="AK62" s="4" t="str">
        <f t="shared" ca="1" si="13"/>
        <v/>
      </c>
      <c r="AL62" s="4" t="str">
        <f t="shared" ca="1" si="14"/>
        <v/>
      </c>
      <c r="AM62" s="4" t="str">
        <f t="shared" ca="1" si="15"/>
        <v/>
      </c>
    </row>
    <row r="63" spans="1:39" ht="22.5" customHeight="1">
      <c r="A63" s="19">
        <f t="shared" si="6"/>
        <v>59</v>
      </c>
      <c r="B63" s="54" t="str">
        <f t="shared" ca="1" si="7"/>
        <v/>
      </c>
      <c r="C63" s="54" t="str">
        <f t="shared" ca="1" si="0"/>
        <v/>
      </c>
      <c r="D63" s="54" t="str">
        <f t="shared" ca="1" si="1"/>
        <v/>
      </c>
      <c r="E63" s="54" t="str">
        <f t="shared" ca="1" si="2"/>
        <v/>
      </c>
      <c r="F63" s="54" t="str">
        <f t="shared" ca="1" si="3"/>
        <v/>
      </c>
      <c r="G63" s="54" t="str">
        <f t="shared" ca="1" si="4"/>
        <v/>
      </c>
      <c r="H63" s="54" t="str">
        <f ca="1">IF(M63&gt;0,実績報告書!$W$8,"")</f>
        <v/>
      </c>
      <c r="I63" s="50" t="str">
        <f t="shared" ca="1" si="8"/>
        <v/>
      </c>
      <c r="J63" s="50" t="str">
        <f t="shared" ca="1" si="9"/>
        <v/>
      </c>
      <c r="K63" s="50" t="str">
        <f t="shared" ca="1" si="10"/>
        <v/>
      </c>
      <c r="L63" s="51" t="str">
        <f t="shared" ca="1" si="11"/>
        <v/>
      </c>
      <c r="M63" s="50">
        <f t="shared" ca="1" si="16"/>
        <v>0</v>
      </c>
      <c r="AJ63" s="4" t="str">
        <f t="shared" ca="1" si="12"/>
        <v/>
      </c>
      <c r="AK63" s="4" t="str">
        <f t="shared" ca="1" si="13"/>
        <v/>
      </c>
      <c r="AL63" s="4" t="str">
        <f t="shared" ca="1" si="14"/>
        <v/>
      </c>
      <c r="AM63" s="4" t="str">
        <f t="shared" ca="1" si="15"/>
        <v/>
      </c>
    </row>
    <row r="64" spans="1:39" ht="22.5" customHeight="1">
      <c r="A64" s="19">
        <f t="shared" si="6"/>
        <v>60</v>
      </c>
      <c r="B64" s="54" t="str">
        <f t="shared" ca="1" si="7"/>
        <v/>
      </c>
      <c r="C64" s="54" t="str">
        <f t="shared" ca="1" si="0"/>
        <v/>
      </c>
      <c r="D64" s="54" t="str">
        <f t="shared" ca="1" si="1"/>
        <v/>
      </c>
      <c r="E64" s="54" t="str">
        <f t="shared" ca="1" si="2"/>
        <v/>
      </c>
      <c r="F64" s="54" t="str">
        <f t="shared" ca="1" si="3"/>
        <v/>
      </c>
      <c r="G64" s="54" t="str">
        <f t="shared" ca="1" si="4"/>
        <v/>
      </c>
      <c r="H64" s="54" t="str">
        <f ca="1">IF(M64&gt;0,実績報告書!$W$8,"")</f>
        <v/>
      </c>
      <c r="I64" s="50" t="str">
        <f t="shared" ca="1" si="8"/>
        <v/>
      </c>
      <c r="J64" s="50" t="str">
        <f t="shared" ca="1" si="9"/>
        <v/>
      </c>
      <c r="K64" s="50" t="str">
        <f t="shared" ca="1" si="10"/>
        <v/>
      </c>
      <c r="L64" s="51" t="str">
        <f t="shared" ca="1" si="11"/>
        <v/>
      </c>
      <c r="M64" s="50">
        <f t="shared" ca="1" si="16"/>
        <v>0</v>
      </c>
      <c r="AJ64" s="4" t="str">
        <f t="shared" ca="1" si="12"/>
        <v/>
      </c>
      <c r="AK64" s="4" t="str">
        <f t="shared" ca="1" si="13"/>
        <v/>
      </c>
      <c r="AL64" s="4" t="str">
        <f t="shared" ca="1" si="14"/>
        <v/>
      </c>
      <c r="AM64" s="4" t="str">
        <f t="shared" ca="1" si="15"/>
        <v/>
      </c>
    </row>
    <row r="65" spans="1:39" ht="22.5" customHeight="1">
      <c r="A65" s="19">
        <f t="shared" si="6"/>
        <v>61</v>
      </c>
      <c r="B65" s="54" t="str">
        <f t="shared" ca="1" si="7"/>
        <v/>
      </c>
      <c r="C65" s="54" t="str">
        <f t="shared" ca="1" si="0"/>
        <v/>
      </c>
      <c r="D65" s="54" t="str">
        <f t="shared" ca="1" si="1"/>
        <v/>
      </c>
      <c r="E65" s="54" t="str">
        <f t="shared" ca="1" si="2"/>
        <v/>
      </c>
      <c r="F65" s="54" t="str">
        <f t="shared" ca="1" si="3"/>
        <v/>
      </c>
      <c r="G65" s="54" t="str">
        <f t="shared" ca="1" si="4"/>
        <v/>
      </c>
      <c r="H65" s="54" t="str">
        <f ca="1">IF(M65&gt;0,実績報告書!$W$8,"")</f>
        <v/>
      </c>
      <c r="I65" s="50" t="str">
        <f t="shared" ca="1" si="8"/>
        <v/>
      </c>
      <c r="J65" s="50" t="str">
        <f t="shared" ca="1" si="9"/>
        <v/>
      </c>
      <c r="K65" s="50" t="str">
        <f t="shared" ca="1" si="10"/>
        <v/>
      </c>
      <c r="L65" s="51" t="str">
        <f t="shared" ca="1" si="11"/>
        <v/>
      </c>
      <c r="M65" s="50">
        <f t="shared" ca="1" si="16"/>
        <v>0</v>
      </c>
      <c r="AJ65" s="4" t="str">
        <f t="shared" ca="1" si="12"/>
        <v/>
      </c>
      <c r="AK65" s="4" t="str">
        <f t="shared" ca="1" si="13"/>
        <v/>
      </c>
      <c r="AL65" s="4" t="str">
        <f t="shared" ca="1" si="14"/>
        <v/>
      </c>
      <c r="AM65" s="4" t="str">
        <f t="shared" ca="1" si="15"/>
        <v/>
      </c>
    </row>
    <row r="66" spans="1:39" ht="22.5" customHeight="1">
      <c r="A66" s="19">
        <f t="shared" si="6"/>
        <v>62</v>
      </c>
      <c r="B66" s="54" t="str">
        <f t="shared" ca="1" si="7"/>
        <v/>
      </c>
      <c r="C66" s="54" t="str">
        <f t="shared" ca="1" si="0"/>
        <v/>
      </c>
      <c r="D66" s="54" t="str">
        <f t="shared" ca="1" si="1"/>
        <v/>
      </c>
      <c r="E66" s="54" t="str">
        <f t="shared" ca="1" si="2"/>
        <v/>
      </c>
      <c r="F66" s="54" t="str">
        <f t="shared" ca="1" si="3"/>
        <v/>
      </c>
      <c r="G66" s="54" t="str">
        <f t="shared" ca="1" si="4"/>
        <v/>
      </c>
      <c r="H66" s="54" t="str">
        <f ca="1">IF(M66&gt;0,実績報告書!$W$8,"")</f>
        <v/>
      </c>
      <c r="I66" s="50" t="str">
        <f t="shared" ca="1" si="8"/>
        <v/>
      </c>
      <c r="J66" s="50" t="str">
        <f t="shared" ca="1" si="9"/>
        <v/>
      </c>
      <c r="K66" s="50" t="str">
        <f t="shared" ca="1" si="10"/>
        <v/>
      </c>
      <c r="L66" s="51" t="str">
        <f t="shared" ca="1" si="11"/>
        <v/>
      </c>
      <c r="M66" s="50">
        <f t="shared" ca="1" si="16"/>
        <v>0</v>
      </c>
      <c r="AJ66" s="4" t="str">
        <f t="shared" ca="1" si="12"/>
        <v/>
      </c>
      <c r="AK66" s="4" t="str">
        <f t="shared" ca="1" si="13"/>
        <v/>
      </c>
      <c r="AL66" s="4" t="str">
        <f t="shared" ca="1" si="14"/>
        <v/>
      </c>
      <c r="AM66" s="4" t="str">
        <f t="shared" ca="1" si="15"/>
        <v/>
      </c>
    </row>
    <row r="67" spans="1:39" ht="22.5" customHeight="1">
      <c r="A67" s="19">
        <f t="shared" si="6"/>
        <v>63</v>
      </c>
      <c r="B67" s="54" t="str">
        <f t="shared" ca="1" si="7"/>
        <v/>
      </c>
      <c r="C67" s="54" t="str">
        <f t="shared" ca="1" si="0"/>
        <v/>
      </c>
      <c r="D67" s="54" t="str">
        <f t="shared" ca="1" si="1"/>
        <v/>
      </c>
      <c r="E67" s="54" t="str">
        <f t="shared" ca="1" si="2"/>
        <v/>
      </c>
      <c r="F67" s="54" t="str">
        <f t="shared" ca="1" si="3"/>
        <v/>
      </c>
      <c r="G67" s="54" t="str">
        <f t="shared" ca="1" si="4"/>
        <v/>
      </c>
      <c r="H67" s="54" t="str">
        <f ca="1">IF(M67&gt;0,実績報告書!$W$8,"")</f>
        <v/>
      </c>
      <c r="I67" s="50" t="str">
        <f t="shared" ca="1" si="8"/>
        <v/>
      </c>
      <c r="J67" s="50" t="str">
        <f t="shared" ca="1" si="9"/>
        <v/>
      </c>
      <c r="K67" s="50" t="str">
        <f t="shared" ca="1" si="10"/>
        <v/>
      </c>
      <c r="L67" s="51" t="str">
        <f t="shared" ca="1" si="11"/>
        <v/>
      </c>
      <c r="M67" s="50">
        <f t="shared" ca="1" si="16"/>
        <v>0</v>
      </c>
      <c r="AJ67" s="4" t="str">
        <f t="shared" ca="1" si="12"/>
        <v/>
      </c>
      <c r="AK67" s="4" t="str">
        <f t="shared" ca="1" si="13"/>
        <v/>
      </c>
      <c r="AL67" s="4" t="str">
        <f t="shared" ca="1" si="14"/>
        <v/>
      </c>
      <c r="AM67" s="4" t="str">
        <f t="shared" ca="1" si="15"/>
        <v/>
      </c>
    </row>
    <row r="68" spans="1:39" ht="22.5" customHeight="1">
      <c r="A68" s="19">
        <f t="shared" si="6"/>
        <v>64</v>
      </c>
      <c r="B68" s="54" t="str">
        <f t="shared" ca="1" si="7"/>
        <v/>
      </c>
      <c r="C68" s="54" t="str">
        <f t="shared" ca="1" si="0"/>
        <v/>
      </c>
      <c r="D68" s="54" t="str">
        <f t="shared" ca="1" si="1"/>
        <v/>
      </c>
      <c r="E68" s="54" t="str">
        <f t="shared" ca="1" si="2"/>
        <v/>
      </c>
      <c r="F68" s="54" t="str">
        <f t="shared" ca="1" si="3"/>
        <v/>
      </c>
      <c r="G68" s="54" t="str">
        <f t="shared" ca="1" si="4"/>
        <v/>
      </c>
      <c r="H68" s="54" t="str">
        <f ca="1">IF(M68&gt;0,実績報告書!$W$8,"")</f>
        <v/>
      </c>
      <c r="I68" s="50" t="str">
        <f t="shared" ca="1" si="8"/>
        <v/>
      </c>
      <c r="J68" s="50" t="str">
        <f t="shared" ca="1" si="9"/>
        <v/>
      </c>
      <c r="K68" s="50" t="str">
        <f t="shared" ca="1" si="10"/>
        <v/>
      </c>
      <c r="L68" s="51" t="str">
        <f t="shared" ca="1" si="11"/>
        <v/>
      </c>
      <c r="M68" s="50">
        <f t="shared" ca="1" si="16"/>
        <v>0</v>
      </c>
      <c r="AJ68" s="4" t="str">
        <f t="shared" ca="1" si="12"/>
        <v/>
      </c>
      <c r="AK68" s="4" t="str">
        <f t="shared" ca="1" si="13"/>
        <v/>
      </c>
      <c r="AL68" s="4" t="str">
        <f t="shared" ca="1" si="14"/>
        <v/>
      </c>
      <c r="AM68" s="4" t="str">
        <f t="shared" ca="1" si="15"/>
        <v/>
      </c>
    </row>
    <row r="69" spans="1:39" ht="22.5" customHeight="1">
      <c r="A69" s="19">
        <f t="shared" si="6"/>
        <v>65</v>
      </c>
      <c r="B69" s="54" t="str">
        <f t="shared" ca="1" si="7"/>
        <v/>
      </c>
      <c r="C69" s="54" t="str">
        <f t="shared" ref="C69:C104" ca="1" si="17">IFERROR(INDIRECT("個票"&amp;$A69&amp;"！$t$7"),"")</f>
        <v/>
      </c>
      <c r="D69" s="54" t="str">
        <f t="shared" ref="D69:D104" ca="1" si="18">IFERROR(INDIRECT("個票"&amp;$A69&amp;"！$h$10"),"")</f>
        <v/>
      </c>
      <c r="E69" s="54" t="str">
        <f t="shared" ref="E69:E104" ca="1" si="19">IFERROR(INDIRECT("個票"&amp;$A69&amp;"！$AC$9"),"")</f>
        <v/>
      </c>
      <c r="F69" s="54" t="str">
        <f t="shared" ref="F69:F104" ca="1" si="20">IFERROR(INDIRECT("個票"&amp;$A69&amp;"！$d$9"),"")</f>
        <v/>
      </c>
      <c r="G69" s="54" t="str">
        <f t="shared" ref="G69:G104" ca="1" si="21">IFERROR(INDIRECT("個票"&amp;$A69&amp;"！$H$9")&amp;INDIRECT("個票"&amp;$A69&amp;"！$L$9"),"")</f>
        <v/>
      </c>
      <c r="H69" s="54" t="str">
        <f ca="1">IF(M69&gt;0,実績報告書!$W$8,"")</f>
        <v/>
      </c>
      <c r="I69" s="50" t="str">
        <f t="shared" ca="1" si="8"/>
        <v/>
      </c>
      <c r="J69" s="50" t="str">
        <f t="shared" ca="1" si="9"/>
        <v/>
      </c>
      <c r="K69" s="50" t="str">
        <f t="shared" ca="1" si="10"/>
        <v/>
      </c>
      <c r="L69" s="51" t="str">
        <f t="shared" ca="1" si="11"/>
        <v/>
      </c>
      <c r="M69" s="50">
        <f t="shared" ref="M69:M100" ca="1" si="22">SUM(I69,J69,K69,L69)</f>
        <v>0</v>
      </c>
      <c r="AJ69" s="4" t="str">
        <f t="shared" ca="1" si="12"/>
        <v/>
      </c>
      <c r="AK69" s="4" t="str">
        <f t="shared" ca="1" si="13"/>
        <v/>
      </c>
      <c r="AL69" s="4" t="str">
        <f t="shared" ca="1" si="14"/>
        <v/>
      </c>
      <c r="AM69" s="4" t="str">
        <f t="shared" ca="1" si="15"/>
        <v/>
      </c>
    </row>
    <row r="70" spans="1:39" ht="22.5" customHeight="1">
      <c r="A70" s="19">
        <f t="shared" ref="A70:A104" si="23">ROW()-4</f>
        <v>66</v>
      </c>
      <c r="B70" s="54" t="str">
        <f t="shared" ref="B70:B104" ca="1" si="24">IFERROR(INDIRECT("個票"&amp;$A70&amp;"！$h$7"),"")</f>
        <v/>
      </c>
      <c r="C70" s="54" t="str">
        <f t="shared" ca="1" si="17"/>
        <v/>
      </c>
      <c r="D70" s="54" t="str">
        <f t="shared" ca="1" si="18"/>
        <v/>
      </c>
      <c r="E70" s="54" t="str">
        <f t="shared" ca="1" si="19"/>
        <v/>
      </c>
      <c r="F70" s="54" t="str">
        <f t="shared" ca="1" si="20"/>
        <v/>
      </c>
      <c r="G70" s="54" t="str">
        <f t="shared" ca="1" si="21"/>
        <v/>
      </c>
      <c r="H70" s="54" t="str">
        <f ca="1">IF(M70&gt;0,実績報告書!$W$8,"")</f>
        <v/>
      </c>
      <c r="I70" s="50" t="str">
        <f t="shared" ref="I70:I104" ca="1" si="25">IFERROR(INDIRECT("個票"&amp;$A70&amp;"！$ag$17"),"")</f>
        <v/>
      </c>
      <c r="J70" s="50" t="str">
        <f t="shared" ref="J70:J104" ca="1" si="26">IFERROR(INDIRECT("個票"&amp;$A70&amp;"！$ag$22"),"")</f>
        <v/>
      </c>
      <c r="K70" s="50" t="str">
        <f t="shared" ref="K70:K104" ca="1" si="27">IFERROR(INDIRECT("個票"&amp;$A70&amp;"！$ag$37"),"")</f>
        <v/>
      </c>
      <c r="L70" s="51" t="str">
        <f t="shared" ref="L70:L104" ca="1" si="28">IFERROR(INDIRECT("個票"&amp;$A70&amp;"！$ag$47"),"")</f>
        <v/>
      </c>
      <c r="M70" s="50">
        <f t="shared" ca="1" si="22"/>
        <v>0</v>
      </c>
      <c r="AJ70" s="4" t="str">
        <f t="shared" ref="AJ70:AJ104" ca="1" si="29">IFERROR(INDIRECT("個票"&amp;$A70&amp;"！$m$19"),"")</f>
        <v/>
      </c>
      <c r="AK70" s="4" t="str">
        <f t="shared" ref="AK70:AK104" ca="1" si="30">IFERROR(INDIRECT("個票"&amp;$A70&amp;"！$v$19"),"")</f>
        <v/>
      </c>
      <c r="AL70" s="4" t="str">
        <f t="shared" ca="1" si="14"/>
        <v/>
      </c>
      <c r="AM70" s="4" t="str">
        <f t="shared" ca="1" si="15"/>
        <v/>
      </c>
    </row>
    <row r="71" spans="1:39" ht="22.5" customHeight="1">
      <c r="A71" s="19">
        <f t="shared" si="23"/>
        <v>67</v>
      </c>
      <c r="B71" s="54" t="str">
        <f t="shared" ca="1" si="24"/>
        <v/>
      </c>
      <c r="C71" s="54" t="str">
        <f t="shared" ca="1" si="17"/>
        <v/>
      </c>
      <c r="D71" s="54" t="str">
        <f t="shared" ca="1" si="18"/>
        <v/>
      </c>
      <c r="E71" s="54" t="str">
        <f t="shared" ca="1" si="19"/>
        <v/>
      </c>
      <c r="F71" s="54" t="str">
        <f t="shared" ca="1" si="20"/>
        <v/>
      </c>
      <c r="G71" s="54" t="str">
        <f t="shared" ca="1" si="21"/>
        <v/>
      </c>
      <c r="H71" s="54" t="str">
        <f ca="1">IF(M71&gt;0,実績報告書!$W$8,"")</f>
        <v/>
      </c>
      <c r="I71" s="50" t="str">
        <f t="shared" ca="1" si="25"/>
        <v/>
      </c>
      <c r="J71" s="50" t="str">
        <f t="shared" ca="1" si="26"/>
        <v/>
      </c>
      <c r="K71" s="50" t="str">
        <f t="shared" ca="1" si="27"/>
        <v/>
      </c>
      <c r="L71" s="51" t="str">
        <f t="shared" ca="1" si="28"/>
        <v/>
      </c>
      <c r="M71" s="50">
        <f t="shared" ca="1" si="22"/>
        <v>0</v>
      </c>
      <c r="AJ71" s="4" t="str">
        <f t="shared" ca="1" si="29"/>
        <v/>
      </c>
      <c r="AK71" s="4" t="str">
        <f t="shared" ca="1" si="30"/>
        <v/>
      </c>
      <c r="AL71" s="4" t="str">
        <f t="shared" ca="1" si="14"/>
        <v/>
      </c>
      <c r="AM71" s="4" t="str">
        <f t="shared" ca="1" si="15"/>
        <v/>
      </c>
    </row>
    <row r="72" spans="1:39" ht="22.5" customHeight="1">
      <c r="A72" s="19">
        <f t="shared" si="23"/>
        <v>68</v>
      </c>
      <c r="B72" s="54" t="str">
        <f t="shared" ca="1" si="24"/>
        <v/>
      </c>
      <c r="C72" s="54" t="str">
        <f t="shared" ca="1" si="17"/>
        <v/>
      </c>
      <c r="D72" s="54" t="str">
        <f t="shared" ca="1" si="18"/>
        <v/>
      </c>
      <c r="E72" s="54" t="str">
        <f t="shared" ca="1" si="19"/>
        <v/>
      </c>
      <c r="F72" s="54" t="str">
        <f t="shared" ca="1" si="20"/>
        <v/>
      </c>
      <c r="G72" s="54" t="str">
        <f t="shared" ca="1" si="21"/>
        <v/>
      </c>
      <c r="H72" s="54" t="str">
        <f ca="1">IF(M72&gt;0,実績報告書!$W$8,"")</f>
        <v/>
      </c>
      <c r="I72" s="50" t="str">
        <f t="shared" ca="1" si="25"/>
        <v/>
      </c>
      <c r="J72" s="50" t="str">
        <f t="shared" ca="1" si="26"/>
        <v/>
      </c>
      <c r="K72" s="50" t="str">
        <f t="shared" ca="1" si="27"/>
        <v/>
      </c>
      <c r="L72" s="51" t="str">
        <f t="shared" ca="1" si="28"/>
        <v/>
      </c>
      <c r="M72" s="50">
        <f t="shared" ca="1" si="22"/>
        <v>0</v>
      </c>
      <c r="AJ72" s="4" t="str">
        <f t="shared" ca="1" si="29"/>
        <v/>
      </c>
      <c r="AK72" s="4" t="str">
        <f t="shared" ca="1" si="30"/>
        <v/>
      </c>
      <c r="AL72" s="4" t="str">
        <f t="shared" ca="1" si="14"/>
        <v/>
      </c>
      <c r="AM72" s="4" t="str">
        <f t="shared" ca="1" si="15"/>
        <v/>
      </c>
    </row>
    <row r="73" spans="1:39" ht="22.5" customHeight="1">
      <c r="A73" s="19">
        <f t="shared" si="23"/>
        <v>69</v>
      </c>
      <c r="B73" s="54" t="str">
        <f t="shared" ca="1" si="24"/>
        <v/>
      </c>
      <c r="C73" s="54" t="str">
        <f t="shared" ca="1" si="17"/>
        <v/>
      </c>
      <c r="D73" s="54" t="str">
        <f t="shared" ca="1" si="18"/>
        <v/>
      </c>
      <c r="E73" s="54" t="str">
        <f t="shared" ca="1" si="19"/>
        <v/>
      </c>
      <c r="F73" s="54" t="str">
        <f t="shared" ca="1" si="20"/>
        <v/>
      </c>
      <c r="G73" s="54" t="str">
        <f t="shared" ca="1" si="21"/>
        <v/>
      </c>
      <c r="H73" s="54" t="str">
        <f ca="1">IF(M73&gt;0,実績報告書!$W$8,"")</f>
        <v/>
      </c>
      <c r="I73" s="50" t="str">
        <f t="shared" ca="1" si="25"/>
        <v/>
      </c>
      <c r="J73" s="50" t="str">
        <f t="shared" ca="1" si="26"/>
        <v/>
      </c>
      <c r="K73" s="50" t="str">
        <f t="shared" ca="1" si="27"/>
        <v/>
      </c>
      <c r="L73" s="51" t="str">
        <f t="shared" ca="1" si="28"/>
        <v/>
      </c>
      <c r="M73" s="50">
        <f t="shared" ca="1" si="22"/>
        <v>0</v>
      </c>
      <c r="AJ73" s="4" t="str">
        <f t="shared" ca="1" si="29"/>
        <v/>
      </c>
      <c r="AK73" s="4" t="str">
        <f t="shared" ca="1" si="30"/>
        <v/>
      </c>
      <c r="AL73" s="4" t="str">
        <f t="shared" ca="1" si="14"/>
        <v/>
      </c>
      <c r="AM73" s="4" t="str">
        <f t="shared" ca="1" si="15"/>
        <v/>
      </c>
    </row>
    <row r="74" spans="1:39" ht="22.5" customHeight="1">
      <c r="A74" s="19">
        <f t="shared" si="23"/>
        <v>70</v>
      </c>
      <c r="B74" s="54" t="str">
        <f t="shared" ca="1" si="24"/>
        <v/>
      </c>
      <c r="C74" s="54" t="str">
        <f t="shared" ca="1" si="17"/>
        <v/>
      </c>
      <c r="D74" s="54" t="str">
        <f t="shared" ca="1" si="18"/>
        <v/>
      </c>
      <c r="E74" s="54" t="str">
        <f t="shared" ca="1" si="19"/>
        <v/>
      </c>
      <c r="F74" s="54" t="str">
        <f t="shared" ca="1" si="20"/>
        <v/>
      </c>
      <c r="G74" s="54" t="str">
        <f t="shared" ca="1" si="21"/>
        <v/>
      </c>
      <c r="H74" s="54" t="str">
        <f ca="1">IF(M74&gt;0,実績報告書!$W$8,"")</f>
        <v/>
      </c>
      <c r="I74" s="50" t="str">
        <f t="shared" ca="1" si="25"/>
        <v/>
      </c>
      <c r="J74" s="50" t="str">
        <f t="shared" ca="1" si="26"/>
        <v/>
      </c>
      <c r="K74" s="50" t="str">
        <f t="shared" ca="1" si="27"/>
        <v/>
      </c>
      <c r="L74" s="51" t="str">
        <f t="shared" ca="1" si="28"/>
        <v/>
      </c>
      <c r="M74" s="50">
        <f t="shared" ca="1" si="22"/>
        <v>0</v>
      </c>
      <c r="AJ74" s="4" t="str">
        <f t="shared" ca="1" si="29"/>
        <v/>
      </c>
      <c r="AK74" s="4" t="str">
        <f t="shared" ca="1" si="30"/>
        <v/>
      </c>
      <c r="AL74" s="4" t="str">
        <f t="shared" ca="1" si="14"/>
        <v/>
      </c>
      <c r="AM74" s="4" t="str">
        <f t="shared" ca="1" si="15"/>
        <v/>
      </c>
    </row>
    <row r="75" spans="1:39" ht="22.5" customHeight="1">
      <c r="A75" s="19">
        <f t="shared" si="23"/>
        <v>71</v>
      </c>
      <c r="B75" s="54" t="str">
        <f t="shared" ca="1" si="24"/>
        <v/>
      </c>
      <c r="C75" s="54" t="str">
        <f t="shared" ca="1" si="17"/>
        <v/>
      </c>
      <c r="D75" s="54" t="str">
        <f t="shared" ca="1" si="18"/>
        <v/>
      </c>
      <c r="E75" s="54" t="str">
        <f t="shared" ca="1" si="19"/>
        <v/>
      </c>
      <c r="F75" s="54" t="str">
        <f t="shared" ca="1" si="20"/>
        <v/>
      </c>
      <c r="G75" s="54" t="str">
        <f t="shared" ca="1" si="21"/>
        <v/>
      </c>
      <c r="H75" s="54" t="str">
        <f ca="1">IF(M75&gt;0,実績報告書!$W$8,"")</f>
        <v/>
      </c>
      <c r="I75" s="50" t="str">
        <f t="shared" ca="1" si="25"/>
        <v/>
      </c>
      <c r="J75" s="50" t="str">
        <f t="shared" ca="1" si="26"/>
        <v/>
      </c>
      <c r="K75" s="50" t="str">
        <f t="shared" ca="1" si="27"/>
        <v/>
      </c>
      <c r="L75" s="51" t="str">
        <f t="shared" ca="1" si="28"/>
        <v/>
      </c>
      <c r="M75" s="50">
        <f t="shared" ca="1" si="22"/>
        <v>0</v>
      </c>
      <c r="AJ75" s="4" t="str">
        <f t="shared" ca="1" si="29"/>
        <v/>
      </c>
      <c r="AK75" s="4" t="str">
        <f t="shared" ca="1" si="30"/>
        <v/>
      </c>
      <c r="AL75" s="4" t="str">
        <f t="shared" ca="1" si="14"/>
        <v/>
      </c>
      <c r="AM75" s="4" t="str">
        <f t="shared" ca="1" si="15"/>
        <v/>
      </c>
    </row>
    <row r="76" spans="1:39" ht="22.5" customHeight="1">
      <c r="A76" s="19">
        <f t="shared" si="23"/>
        <v>72</v>
      </c>
      <c r="B76" s="54" t="str">
        <f t="shared" ca="1" si="24"/>
        <v/>
      </c>
      <c r="C76" s="54" t="str">
        <f t="shared" ca="1" si="17"/>
        <v/>
      </c>
      <c r="D76" s="54" t="str">
        <f t="shared" ca="1" si="18"/>
        <v/>
      </c>
      <c r="E76" s="54" t="str">
        <f t="shared" ca="1" si="19"/>
        <v/>
      </c>
      <c r="F76" s="54" t="str">
        <f t="shared" ca="1" si="20"/>
        <v/>
      </c>
      <c r="G76" s="54" t="str">
        <f t="shared" ca="1" si="21"/>
        <v/>
      </c>
      <c r="H76" s="54" t="str">
        <f ca="1">IF(M76&gt;0,実績報告書!$W$8,"")</f>
        <v/>
      </c>
      <c r="I76" s="50" t="str">
        <f t="shared" ca="1" si="25"/>
        <v/>
      </c>
      <c r="J76" s="50" t="str">
        <f t="shared" ca="1" si="26"/>
        <v/>
      </c>
      <c r="K76" s="50" t="str">
        <f t="shared" ca="1" si="27"/>
        <v/>
      </c>
      <c r="L76" s="51" t="str">
        <f t="shared" ca="1" si="28"/>
        <v/>
      </c>
      <c r="M76" s="50">
        <f t="shared" ca="1" si="22"/>
        <v>0</v>
      </c>
      <c r="AJ76" s="4" t="str">
        <f t="shared" ca="1" si="29"/>
        <v/>
      </c>
      <c r="AK76" s="4" t="str">
        <f t="shared" ca="1" si="30"/>
        <v/>
      </c>
      <c r="AL76" s="4" t="str">
        <f t="shared" ca="1" si="14"/>
        <v/>
      </c>
      <c r="AM76" s="4" t="str">
        <f t="shared" ca="1" si="15"/>
        <v/>
      </c>
    </row>
    <row r="77" spans="1:39" ht="22.5" customHeight="1">
      <c r="A77" s="19">
        <f t="shared" si="23"/>
        <v>73</v>
      </c>
      <c r="B77" s="54" t="str">
        <f t="shared" ca="1" si="24"/>
        <v/>
      </c>
      <c r="C77" s="54" t="str">
        <f t="shared" ca="1" si="17"/>
        <v/>
      </c>
      <c r="D77" s="54" t="str">
        <f t="shared" ca="1" si="18"/>
        <v/>
      </c>
      <c r="E77" s="54" t="str">
        <f t="shared" ca="1" si="19"/>
        <v/>
      </c>
      <c r="F77" s="54" t="str">
        <f t="shared" ca="1" si="20"/>
        <v/>
      </c>
      <c r="G77" s="54" t="str">
        <f t="shared" ca="1" si="21"/>
        <v/>
      </c>
      <c r="H77" s="54" t="str">
        <f ca="1">IF(M77&gt;0,実績報告書!$W$8,"")</f>
        <v/>
      </c>
      <c r="I77" s="50" t="str">
        <f t="shared" ca="1" si="25"/>
        <v/>
      </c>
      <c r="J77" s="50" t="str">
        <f t="shared" ca="1" si="26"/>
        <v/>
      </c>
      <c r="K77" s="50" t="str">
        <f t="shared" ca="1" si="27"/>
        <v/>
      </c>
      <c r="L77" s="51" t="str">
        <f t="shared" ca="1" si="28"/>
        <v/>
      </c>
      <c r="M77" s="50">
        <f t="shared" ca="1" si="22"/>
        <v>0</v>
      </c>
      <c r="AJ77" s="4" t="str">
        <f t="shared" ca="1" si="29"/>
        <v/>
      </c>
      <c r="AK77" s="4" t="str">
        <f t="shared" ca="1" si="30"/>
        <v/>
      </c>
      <c r="AL77" s="4" t="str">
        <f t="shared" ca="1" si="14"/>
        <v/>
      </c>
      <c r="AM77" s="4" t="str">
        <f t="shared" ca="1" si="15"/>
        <v/>
      </c>
    </row>
    <row r="78" spans="1:39" ht="22.5" customHeight="1">
      <c r="A78" s="19">
        <f t="shared" si="23"/>
        <v>74</v>
      </c>
      <c r="B78" s="54" t="str">
        <f t="shared" ca="1" si="24"/>
        <v/>
      </c>
      <c r="C78" s="54" t="str">
        <f t="shared" ca="1" si="17"/>
        <v/>
      </c>
      <c r="D78" s="54" t="str">
        <f t="shared" ca="1" si="18"/>
        <v/>
      </c>
      <c r="E78" s="54" t="str">
        <f t="shared" ca="1" si="19"/>
        <v/>
      </c>
      <c r="F78" s="54" t="str">
        <f t="shared" ca="1" si="20"/>
        <v/>
      </c>
      <c r="G78" s="54" t="str">
        <f t="shared" ca="1" si="21"/>
        <v/>
      </c>
      <c r="H78" s="54" t="str">
        <f ca="1">IF(M78&gt;0,実績報告書!$W$8,"")</f>
        <v/>
      </c>
      <c r="I78" s="50" t="str">
        <f t="shared" ca="1" si="25"/>
        <v/>
      </c>
      <c r="J78" s="50" t="str">
        <f t="shared" ca="1" si="26"/>
        <v/>
      </c>
      <c r="K78" s="50" t="str">
        <f t="shared" ca="1" si="27"/>
        <v/>
      </c>
      <c r="L78" s="51" t="str">
        <f t="shared" ca="1" si="28"/>
        <v/>
      </c>
      <c r="M78" s="50">
        <f t="shared" ca="1" si="22"/>
        <v>0</v>
      </c>
      <c r="AJ78" s="4" t="str">
        <f t="shared" ca="1" si="29"/>
        <v/>
      </c>
      <c r="AK78" s="4" t="str">
        <f t="shared" ca="1" si="30"/>
        <v/>
      </c>
      <c r="AL78" s="4" t="str">
        <f t="shared" ca="1" si="14"/>
        <v/>
      </c>
      <c r="AM78" s="4" t="str">
        <f t="shared" ca="1" si="15"/>
        <v/>
      </c>
    </row>
    <row r="79" spans="1:39" ht="22.5" customHeight="1">
      <c r="A79" s="19">
        <f t="shared" si="23"/>
        <v>75</v>
      </c>
      <c r="B79" s="54" t="str">
        <f t="shared" ca="1" si="24"/>
        <v/>
      </c>
      <c r="C79" s="54" t="str">
        <f t="shared" ca="1" si="17"/>
        <v/>
      </c>
      <c r="D79" s="54" t="str">
        <f t="shared" ca="1" si="18"/>
        <v/>
      </c>
      <c r="E79" s="54" t="str">
        <f t="shared" ca="1" si="19"/>
        <v/>
      </c>
      <c r="F79" s="54" t="str">
        <f t="shared" ca="1" si="20"/>
        <v/>
      </c>
      <c r="G79" s="54" t="str">
        <f t="shared" ca="1" si="21"/>
        <v/>
      </c>
      <c r="H79" s="54" t="str">
        <f ca="1">IF(M79&gt;0,実績報告書!$W$8,"")</f>
        <v/>
      </c>
      <c r="I79" s="50" t="str">
        <f t="shared" ca="1" si="25"/>
        <v/>
      </c>
      <c r="J79" s="50" t="str">
        <f t="shared" ca="1" si="26"/>
        <v/>
      </c>
      <c r="K79" s="50" t="str">
        <f t="shared" ca="1" si="27"/>
        <v/>
      </c>
      <c r="L79" s="51" t="str">
        <f t="shared" ca="1" si="28"/>
        <v/>
      </c>
      <c r="M79" s="50">
        <f t="shared" ca="1" si="22"/>
        <v>0</v>
      </c>
      <c r="AJ79" s="4" t="str">
        <f t="shared" ca="1" si="29"/>
        <v/>
      </c>
      <c r="AK79" s="4" t="str">
        <f t="shared" ca="1" si="30"/>
        <v/>
      </c>
      <c r="AL79" s="4" t="str">
        <f t="shared" ca="1" si="14"/>
        <v/>
      </c>
      <c r="AM79" s="4" t="str">
        <f t="shared" ca="1" si="15"/>
        <v/>
      </c>
    </row>
    <row r="80" spans="1:39" ht="22.5" customHeight="1">
      <c r="A80" s="19">
        <f>ROW()-4</f>
        <v>76</v>
      </c>
      <c r="B80" s="54" t="str">
        <f ca="1">IFERROR(INDIRECT("個票"&amp;$A80&amp;"！$h$7"),"")</f>
        <v/>
      </c>
      <c r="C80" s="54" t="str">
        <f t="shared" ca="1" si="17"/>
        <v/>
      </c>
      <c r="D80" s="55" t="str">
        <f t="shared" ca="1" si="18"/>
        <v/>
      </c>
      <c r="E80" s="54" t="str">
        <f t="shared" ca="1" si="19"/>
        <v/>
      </c>
      <c r="F80" s="54" t="str">
        <f t="shared" ca="1" si="20"/>
        <v/>
      </c>
      <c r="G80" s="54" t="str">
        <f t="shared" ca="1" si="21"/>
        <v/>
      </c>
      <c r="H80" s="54" t="str">
        <f ca="1">IF(M80&gt;0,実績報告書!$W$8,"")</f>
        <v/>
      </c>
      <c r="I80" s="50" t="str">
        <f t="shared" ca="1" si="25"/>
        <v/>
      </c>
      <c r="J80" s="50" t="str">
        <f t="shared" ca="1" si="26"/>
        <v/>
      </c>
      <c r="K80" s="50" t="str">
        <f t="shared" ca="1" si="27"/>
        <v/>
      </c>
      <c r="L80" s="51" t="str">
        <f t="shared" ca="1" si="28"/>
        <v/>
      </c>
      <c r="M80" s="50">
        <f t="shared" ca="1" si="22"/>
        <v>0</v>
      </c>
      <c r="P80" s="42"/>
      <c r="Q80" s="43"/>
      <c r="R80" s="43"/>
      <c r="S80" s="43"/>
      <c r="T80" s="43"/>
      <c r="U80" s="43"/>
      <c r="V80" s="43"/>
      <c r="W80" s="43"/>
      <c r="X80" s="43"/>
      <c r="Y80" s="43"/>
      <c r="Z80" s="43"/>
      <c r="AA80" s="43"/>
      <c r="AB80" s="43"/>
      <c r="AC80" s="43"/>
      <c r="AD80" s="43"/>
      <c r="AE80" s="43"/>
      <c r="AF80" s="43"/>
      <c r="AG80" s="43"/>
      <c r="AH80" s="43"/>
      <c r="AI80" s="44"/>
      <c r="AJ80" s="4" t="str">
        <f t="shared" ca="1" si="29"/>
        <v/>
      </c>
      <c r="AK80" s="4" t="str">
        <f t="shared" ca="1" si="30"/>
        <v/>
      </c>
      <c r="AL80" s="4" t="str">
        <f ca="1">IFERROR(INDIRECT("個票"&amp;$A80&amp;"！$m$18"),"")</f>
        <v/>
      </c>
      <c r="AM80" s="4" t="str">
        <f ca="1">IFERROR(INDIRECT("個票"&amp;$A80&amp;"！$v$18"),"")</f>
        <v/>
      </c>
    </row>
    <row r="81" spans="1:39" ht="22.5" customHeight="1">
      <c r="A81" s="19">
        <f t="shared" si="23"/>
        <v>77</v>
      </c>
      <c r="B81" s="54" t="str">
        <f t="shared" ca="1" si="24"/>
        <v/>
      </c>
      <c r="C81" s="54" t="str">
        <f t="shared" ca="1" si="17"/>
        <v/>
      </c>
      <c r="D81" s="54" t="str">
        <f t="shared" ca="1" si="18"/>
        <v/>
      </c>
      <c r="E81" s="54" t="str">
        <f t="shared" ca="1" si="19"/>
        <v/>
      </c>
      <c r="F81" s="54" t="str">
        <f t="shared" ca="1" si="20"/>
        <v/>
      </c>
      <c r="G81" s="54" t="str">
        <f t="shared" ca="1" si="21"/>
        <v/>
      </c>
      <c r="H81" s="54" t="str">
        <f ca="1">IF(M81&gt;0,実績報告書!$W$8,"")</f>
        <v/>
      </c>
      <c r="I81" s="50" t="str">
        <f t="shared" ca="1" si="25"/>
        <v/>
      </c>
      <c r="J81" s="50" t="str">
        <f t="shared" ca="1" si="26"/>
        <v/>
      </c>
      <c r="K81" s="50" t="str">
        <f t="shared" ca="1" si="27"/>
        <v/>
      </c>
      <c r="L81" s="51" t="str">
        <f t="shared" ca="1" si="28"/>
        <v/>
      </c>
      <c r="M81" s="50">
        <f t="shared" ca="1" si="22"/>
        <v>0</v>
      </c>
      <c r="P81" s="33"/>
      <c r="AJ81" s="4" t="str">
        <f t="shared" ca="1" si="29"/>
        <v/>
      </c>
      <c r="AK81" s="4" t="str">
        <f t="shared" ca="1" si="30"/>
        <v/>
      </c>
      <c r="AL81" s="4" t="str">
        <f t="shared" ca="1" si="14"/>
        <v/>
      </c>
      <c r="AM81" s="4" t="str">
        <f t="shared" ca="1" si="15"/>
        <v/>
      </c>
    </row>
    <row r="82" spans="1:39" ht="22.5" customHeight="1">
      <c r="A82" s="19">
        <f t="shared" si="23"/>
        <v>78</v>
      </c>
      <c r="B82" s="54" t="str">
        <f t="shared" ca="1" si="24"/>
        <v/>
      </c>
      <c r="C82" s="54" t="str">
        <f t="shared" ca="1" si="17"/>
        <v/>
      </c>
      <c r="D82" s="54" t="str">
        <f t="shared" ca="1" si="18"/>
        <v/>
      </c>
      <c r="E82" s="54" t="str">
        <f t="shared" ca="1" si="19"/>
        <v/>
      </c>
      <c r="F82" s="54" t="str">
        <f t="shared" ca="1" si="20"/>
        <v/>
      </c>
      <c r="G82" s="54" t="str">
        <f t="shared" ca="1" si="21"/>
        <v/>
      </c>
      <c r="H82" s="54" t="str">
        <f ca="1">IF(M82&gt;0,実績報告書!$W$8,"")</f>
        <v/>
      </c>
      <c r="I82" s="50" t="str">
        <f t="shared" ca="1" si="25"/>
        <v/>
      </c>
      <c r="J82" s="50" t="str">
        <f t="shared" ca="1" si="26"/>
        <v/>
      </c>
      <c r="K82" s="50" t="str">
        <f t="shared" ca="1" si="27"/>
        <v/>
      </c>
      <c r="L82" s="51" t="str">
        <f t="shared" ca="1" si="28"/>
        <v/>
      </c>
      <c r="M82" s="50">
        <f t="shared" ca="1" si="22"/>
        <v>0</v>
      </c>
      <c r="AJ82" s="4" t="str">
        <f t="shared" ca="1" si="29"/>
        <v/>
      </c>
      <c r="AK82" s="4" t="str">
        <f t="shared" ca="1" si="30"/>
        <v/>
      </c>
      <c r="AL82" s="4" t="str">
        <f t="shared" ca="1" si="14"/>
        <v/>
      </c>
      <c r="AM82" s="4" t="str">
        <f t="shared" ca="1" si="15"/>
        <v/>
      </c>
    </row>
    <row r="83" spans="1:39" ht="22.5" customHeight="1">
      <c r="A83" s="19">
        <f t="shared" si="23"/>
        <v>79</v>
      </c>
      <c r="B83" s="54" t="str">
        <f t="shared" ca="1" si="24"/>
        <v/>
      </c>
      <c r="C83" s="54" t="str">
        <f t="shared" ca="1" si="17"/>
        <v/>
      </c>
      <c r="D83" s="54" t="str">
        <f t="shared" ca="1" si="18"/>
        <v/>
      </c>
      <c r="E83" s="54" t="str">
        <f t="shared" ca="1" si="19"/>
        <v/>
      </c>
      <c r="F83" s="54" t="str">
        <f t="shared" ca="1" si="20"/>
        <v/>
      </c>
      <c r="G83" s="54" t="str">
        <f t="shared" ca="1" si="21"/>
        <v/>
      </c>
      <c r="H83" s="54" t="str">
        <f ca="1">IF(M83&gt;0,実績報告書!$W$8,"")</f>
        <v/>
      </c>
      <c r="I83" s="50" t="str">
        <f t="shared" ca="1" si="25"/>
        <v/>
      </c>
      <c r="J83" s="50" t="str">
        <f t="shared" ca="1" si="26"/>
        <v/>
      </c>
      <c r="K83" s="50" t="str">
        <f t="shared" ca="1" si="27"/>
        <v/>
      </c>
      <c r="L83" s="51" t="str">
        <f t="shared" ca="1" si="28"/>
        <v/>
      </c>
      <c r="M83" s="50">
        <f t="shared" ca="1" si="22"/>
        <v>0</v>
      </c>
      <c r="AJ83" s="4" t="str">
        <f t="shared" ca="1" si="29"/>
        <v/>
      </c>
      <c r="AK83" s="4" t="str">
        <f t="shared" ca="1" si="30"/>
        <v/>
      </c>
      <c r="AL83" s="4" t="str">
        <f t="shared" ca="1" si="14"/>
        <v/>
      </c>
      <c r="AM83" s="4" t="str">
        <f t="shared" ca="1" si="15"/>
        <v/>
      </c>
    </row>
    <row r="84" spans="1:39" ht="22.5" customHeight="1">
      <c r="A84" s="19">
        <f t="shared" si="23"/>
        <v>80</v>
      </c>
      <c r="B84" s="54" t="str">
        <f t="shared" ca="1" si="24"/>
        <v/>
      </c>
      <c r="C84" s="54" t="str">
        <f t="shared" ca="1" si="17"/>
        <v/>
      </c>
      <c r="D84" s="54" t="str">
        <f t="shared" ca="1" si="18"/>
        <v/>
      </c>
      <c r="E84" s="54" t="str">
        <f t="shared" ca="1" si="19"/>
        <v/>
      </c>
      <c r="F84" s="54" t="str">
        <f t="shared" ca="1" si="20"/>
        <v/>
      </c>
      <c r="G84" s="54" t="str">
        <f t="shared" ca="1" si="21"/>
        <v/>
      </c>
      <c r="H84" s="54" t="str">
        <f ca="1">IF(M84&gt;0,実績報告書!$W$8,"")</f>
        <v/>
      </c>
      <c r="I84" s="50" t="str">
        <f t="shared" ca="1" si="25"/>
        <v/>
      </c>
      <c r="J84" s="50" t="str">
        <f t="shared" ca="1" si="26"/>
        <v/>
      </c>
      <c r="K84" s="50" t="str">
        <f t="shared" ca="1" si="27"/>
        <v/>
      </c>
      <c r="L84" s="51" t="str">
        <f t="shared" ca="1" si="28"/>
        <v/>
      </c>
      <c r="M84" s="50">
        <f t="shared" ca="1" si="22"/>
        <v>0</v>
      </c>
      <c r="AJ84" s="4" t="str">
        <f t="shared" ca="1" si="29"/>
        <v/>
      </c>
      <c r="AK84" s="4" t="str">
        <f t="shared" ca="1" si="30"/>
        <v/>
      </c>
      <c r="AL84" s="4" t="str">
        <f t="shared" ca="1" si="14"/>
        <v/>
      </c>
      <c r="AM84" s="4" t="str">
        <f t="shared" ca="1" si="15"/>
        <v/>
      </c>
    </row>
    <row r="85" spans="1:39" ht="22.5" customHeight="1">
      <c r="A85" s="19">
        <f t="shared" si="23"/>
        <v>81</v>
      </c>
      <c r="B85" s="54" t="str">
        <f t="shared" ca="1" si="24"/>
        <v/>
      </c>
      <c r="C85" s="54" t="str">
        <f t="shared" ca="1" si="17"/>
        <v/>
      </c>
      <c r="D85" s="54" t="str">
        <f t="shared" ca="1" si="18"/>
        <v/>
      </c>
      <c r="E85" s="54" t="str">
        <f t="shared" ca="1" si="19"/>
        <v/>
      </c>
      <c r="F85" s="54" t="str">
        <f t="shared" ca="1" si="20"/>
        <v/>
      </c>
      <c r="G85" s="54" t="str">
        <f t="shared" ca="1" si="21"/>
        <v/>
      </c>
      <c r="H85" s="54" t="str">
        <f ca="1">IF(M85&gt;0,実績報告書!$W$8,"")</f>
        <v/>
      </c>
      <c r="I85" s="50" t="str">
        <f t="shared" ca="1" si="25"/>
        <v/>
      </c>
      <c r="J85" s="50" t="str">
        <f t="shared" ca="1" si="26"/>
        <v/>
      </c>
      <c r="K85" s="50" t="str">
        <f t="shared" ca="1" si="27"/>
        <v/>
      </c>
      <c r="L85" s="51" t="str">
        <f t="shared" ca="1" si="28"/>
        <v/>
      </c>
      <c r="M85" s="50">
        <f t="shared" ca="1" si="22"/>
        <v>0</v>
      </c>
      <c r="AJ85" s="4" t="str">
        <f t="shared" ca="1" si="29"/>
        <v/>
      </c>
      <c r="AK85" s="4" t="str">
        <f t="shared" ca="1" si="30"/>
        <v/>
      </c>
      <c r="AL85" s="4" t="str">
        <f t="shared" ca="1" si="14"/>
        <v/>
      </c>
      <c r="AM85" s="4" t="str">
        <f t="shared" ca="1" si="15"/>
        <v/>
      </c>
    </row>
    <row r="86" spans="1:39" ht="22.5" customHeight="1">
      <c r="A86" s="19">
        <f t="shared" si="23"/>
        <v>82</v>
      </c>
      <c r="B86" s="54" t="str">
        <f t="shared" ca="1" si="24"/>
        <v/>
      </c>
      <c r="C86" s="54" t="str">
        <f t="shared" ca="1" si="17"/>
        <v/>
      </c>
      <c r="D86" s="54" t="str">
        <f t="shared" ca="1" si="18"/>
        <v/>
      </c>
      <c r="E86" s="54" t="str">
        <f t="shared" ca="1" si="19"/>
        <v/>
      </c>
      <c r="F86" s="54" t="str">
        <f t="shared" ca="1" si="20"/>
        <v/>
      </c>
      <c r="G86" s="54" t="str">
        <f t="shared" ca="1" si="21"/>
        <v/>
      </c>
      <c r="H86" s="54" t="str">
        <f ca="1">IF(M86&gt;0,実績報告書!$W$8,"")</f>
        <v/>
      </c>
      <c r="I86" s="50" t="str">
        <f t="shared" ca="1" si="25"/>
        <v/>
      </c>
      <c r="J86" s="50" t="str">
        <f t="shared" ca="1" si="26"/>
        <v/>
      </c>
      <c r="K86" s="50" t="str">
        <f t="shared" ca="1" si="27"/>
        <v/>
      </c>
      <c r="L86" s="51" t="str">
        <f t="shared" ca="1" si="28"/>
        <v/>
      </c>
      <c r="M86" s="50">
        <f t="shared" ca="1" si="22"/>
        <v>0</v>
      </c>
      <c r="AJ86" s="4" t="str">
        <f t="shared" ca="1" si="29"/>
        <v/>
      </c>
      <c r="AK86" s="4" t="str">
        <f t="shared" ca="1" si="30"/>
        <v/>
      </c>
      <c r="AL86" s="4" t="str">
        <f t="shared" ca="1" si="14"/>
        <v/>
      </c>
      <c r="AM86" s="4" t="str">
        <f t="shared" ca="1" si="15"/>
        <v/>
      </c>
    </row>
    <row r="87" spans="1:39" ht="22.5" customHeight="1">
      <c r="A87" s="19">
        <f t="shared" si="23"/>
        <v>83</v>
      </c>
      <c r="B87" s="54" t="str">
        <f t="shared" ca="1" si="24"/>
        <v/>
      </c>
      <c r="C87" s="54" t="str">
        <f t="shared" ca="1" si="17"/>
        <v/>
      </c>
      <c r="D87" s="54" t="str">
        <f t="shared" ca="1" si="18"/>
        <v/>
      </c>
      <c r="E87" s="54" t="str">
        <f t="shared" ca="1" si="19"/>
        <v/>
      </c>
      <c r="F87" s="54" t="str">
        <f t="shared" ca="1" si="20"/>
        <v/>
      </c>
      <c r="G87" s="54" t="str">
        <f t="shared" ca="1" si="21"/>
        <v/>
      </c>
      <c r="H87" s="54" t="str">
        <f ca="1">IF(M87&gt;0,実績報告書!$W$8,"")</f>
        <v/>
      </c>
      <c r="I87" s="50" t="str">
        <f t="shared" ca="1" si="25"/>
        <v/>
      </c>
      <c r="J87" s="50" t="str">
        <f t="shared" ca="1" si="26"/>
        <v/>
      </c>
      <c r="K87" s="50" t="str">
        <f t="shared" ca="1" si="27"/>
        <v/>
      </c>
      <c r="L87" s="51" t="str">
        <f t="shared" ca="1" si="28"/>
        <v/>
      </c>
      <c r="M87" s="50">
        <f t="shared" ca="1" si="22"/>
        <v>0</v>
      </c>
      <c r="AJ87" s="4" t="str">
        <f t="shared" ca="1" si="29"/>
        <v/>
      </c>
      <c r="AK87" s="4" t="str">
        <f t="shared" ca="1" si="30"/>
        <v/>
      </c>
      <c r="AL87" s="4" t="str">
        <f t="shared" ca="1" si="14"/>
        <v/>
      </c>
      <c r="AM87" s="4" t="str">
        <f t="shared" ca="1" si="15"/>
        <v/>
      </c>
    </row>
    <row r="88" spans="1:39" ht="22.5" customHeight="1">
      <c r="A88" s="19">
        <f t="shared" si="23"/>
        <v>84</v>
      </c>
      <c r="B88" s="54" t="str">
        <f t="shared" ca="1" si="24"/>
        <v/>
      </c>
      <c r="C88" s="54" t="str">
        <f t="shared" ca="1" si="17"/>
        <v/>
      </c>
      <c r="D88" s="54" t="str">
        <f t="shared" ca="1" si="18"/>
        <v/>
      </c>
      <c r="E88" s="54" t="str">
        <f t="shared" ca="1" si="19"/>
        <v/>
      </c>
      <c r="F88" s="54" t="str">
        <f t="shared" ca="1" si="20"/>
        <v/>
      </c>
      <c r="G88" s="54" t="str">
        <f t="shared" ca="1" si="21"/>
        <v/>
      </c>
      <c r="H88" s="54" t="str">
        <f ca="1">IF(M88&gt;0,実績報告書!$W$8,"")</f>
        <v/>
      </c>
      <c r="I88" s="50" t="str">
        <f t="shared" ca="1" si="25"/>
        <v/>
      </c>
      <c r="J88" s="50" t="str">
        <f t="shared" ca="1" si="26"/>
        <v/>
      </c>
      <c r="K88" s="50" t="str">
        <f t="shared" ca="1" si="27"/>
        <v/>
      </c>
      <c r="L88" s="51" t="str">
        <f t="shared" ca="1" si="28"/>
        <v/>
      </c>
      <c r="M88" s="50">
        <f t="shared" ca="1" si="22"/>
        <v>0</v>
      </c>
      <c r="AJ88" s="4" t="str">
        <f t="shared" ca="1" si="29"/>
        <v/>
      </c>
      <c r="AK88" s="4" t="str">
        <f t="shared" ca="1" si="30"/>
        <v/>
      </c>
      <c r="AL88" s="4" t="str">
        <f t="shared" ca="1" si="14"/>
        <v/>
      </c>
      <c r="AM88" s="4" t="str">
        <f t="shared" ca="1" si="15"/>
        <v/>
      </c>
    </row>
    <row r="89" spans="1:39" ht="22.5" customHeight="1">
      <c r="A89" s="19">
        <f t="shared" si="23"/>
        <v>85</v>
      </c>
      <c r="B89" s="54" t="str">
        <f t="shared" ca="1" si="24"/>
        <v/>
      </c>
      <c r="C89" s="54" t="str">
        <f t="shared" ca="1" si="17"/>
        <v/>
      </c>
      <c r="D89" s="54" t="str">
        <f t="shared" ca="1" si="18"/>
        <v/>
      </c>
      <c r="E89" s="54" t="str">
        <f t="shared" ca="1" si="19"/>
        <v/>
      </c>
      <c r="F89" s="54" t="str">
        <f t="shared" ca="1" si="20"/>
        <v/>
      </c>
      <c r="G89" s="54" t="str">
        <f t="shared" ca="1" si="21"/>
        <v/>
      </c>
      <c r="H89" s="54" t="str">
        <f ca="1">IF(M89&gt;0,実績報告書!$W$8,"")</f>
        <v/>
      </c>
      <c r="I89" s="50" t="str">
        <f t="shared" ca="1" si="25"/>
        <v/>
      </c>
      <c r="J89" s="50" t="str">
        <f t="shared" ca="1" si="26"/>
        <v/>
      </c>
      <c r="K89" s="50" t="str">
        <f t="shared" ca="1" si="27"/>
        <v/>
      </c>
      <c r="L89" s="51" t="str">
        <f t="shared" ca="1" si="28"/>
        <v/>
      </c>
      <c r="M89" s="50">
        <f t="shared" ca="1" si="22"/>
        <v>0</v>
      </c>
      <c r="AJ89" s="4" t="str">
        <f t="shared" ca="1" si="29"/>
        <v/>
      </c>
      <c r="AK89" s="4" t="str">
        <f t="shared" ca="1" si="30"/>
        <v/>
      </c>
      <c r="AL89" s="4" t="str">
        <f t="shared" ca="1" si="14"/>
        <v/>
      </c>
      <c r="AM89" s="4" t="str">
        <f t="shared" ca="1" si="15"/>
        <v/>
      </c>
    </row>
    <row r="90" spans="1:39" ht="22.5" customHeight="1">
      <c r="A90" s="19">
        <f t="shared" si="23"/>
        <v>86</v>
      </c>
      <c r="B90" s="54" t="str">
        <f t="shared" ca="1" si="24"/>
        <v/>
      </c>
      <c r="C90" s="54" t="str">
        <f t="shared" ca="1" si="17"/>
        <v/>
      </c>
      <c r="D90" s="54" t="str">
        <f t="shared" ca="1" si="18"/>
        <v/>
      </c>
      <c r="E90" s="54" t="str">
        <f t="shared" ca="1" si="19"/>
        <v/>
      </c>
      <c r="F90" s="54" t="str">
        <f t="shared" ca="1" si="20"/>
        <v/>
      </c>
      <c r="G90" s="54" t="str">
        <f t="shared" ca="1" si="21"/>
        <v/>
      </c>
      <c r="H90" s="54" t="str">
        <f ca="1">IF(M90&gt;0,実績報告書!$W$8,"")</f>
        <v/>
      </c>
      <c r="I90" s="50" t="str">
        <f t="shared" ca="1" si="25"/>
        <v/>
      </c>
      <c r="J90" s="50" t="str">
        <f t="shared" ca="1" si="26"/>
        <v/>
      </c>
      <c r="K90" s="50" t="str">
        <f t="shared" ca="1" si="27"/>
        <v/>
      </c>
      <c r="L90" s="51" t="str">
        <f t="shared" ca="1" si="28"/>
        <v/>
      </c>
      <c r="M90" s="50">
        <f t="shared" ca="1" si="22"/>
        <v>0</v>
      </c>
      <c r="AJ90" s="4" t="str">
        <f t="shared" ca="1" si="29"/>
        <v/>
      </c>
      <c r="AK90" s="4" t="str">
        <f t="shared" ca="1" si="30"/>
        <v/>
      </c>
      <c r="AL90" s="4" t="str">
        <f t="shared" ca="1" si="14"/>
        <v/>
      </c>
      <c r="AM90" s="4" t="str">
        <f t="shared" ca="1" si="15"/>
        <v/>
      </c>
    </row>
    <row r="91" spans="1:39" ht="22.5" customHeight="1">
      <c r="A91" s="19">
        <f t="shared" si="23"/>
        <v>87</v>
      </c>
      <c r="B91" s="54" t="str">
        <f t="shared" ca="1" si="24"/>
        <v/>
      </c>
      <c r="C91" s="54" t="str">
        <f t="shared" ca="1" si="17"/>
        <v/>
      </c>
      <c r="D91" s="54" t="str">
        <f t="shared" ca="1" si="18"/>
        <v/>
      </c>
      <c r="E91" s="54" t="str">
        <f t="shared" ca="1" si="19"/>
        <v/>
      </c>
      <c r="F91" s="54" t="str">
        <f t="shared" ca="1" si="20"/>
        <v/>
      </c>
      <c r="G91" s="54" t="str">
        <f t="shared" ca="1" si="21"/>
        <v/>
      </c>
      <c r="H91" s="54" t="str">
        <f ca="1">IF(M91&gt;0,実績報告書!$W$8,"")</f>
        <v/>
      </c>
      <c r="I91" s="50" t="str">
        <f t="shared" ca="1" si="25"/>
        <v/>
      </c>
      <c r="J91" s="50" t="str">
        <f t="shared" ca="1" si="26"/>
        <v/>
      </c>
      <c r="K91" s="50" t="str">
        <f t="shared" ca="1" si="27"/>
        <v/>
      </c>
      <c r="L91" s="51" t="str">
        <f t="shared" ca="1" si="28"/>
        <v/>
      </c>
      <c r="M91" s="50">
        <f t="shared" ca="1" si="22"/>
        <v>0</v>
      </c>
      <c r="AJ91" s="4" t="str">
        <f t="shared" ca="1" si="29"/>
        <v/>
      </c>
      <c r="AK91" s="4" t="str">
        <f t="shared" ca="1" si="30"/>
        <v/>
      </c>
      <c r="AL91" s="4" t="str">
        <f t="shared" ca="1" si="14"/>
        <v/>
      </c>
      <c r="AM91" s="4" t="str">
        <f t="shared" ca="1" si="15"/>
        <v/>
      </c>
    </row>
    <row r="92" spans="1:39" ht="22.5" customHeight="1">
      <c r="A92" s="19">
        <f t="shared" si="23"/>
        <v>88</v>
      </c>
      <c r="B92" s="54" t="str">
        <f t="shared" ca="1" si="24"/>
        <v/>
      </c>
      <c r="C92" s="54" t="str">
        <f t="shared" ca="1" si="17"/>
        <v/>
      </c>
      <c r="D92" s="54" t="str">
        <f t="shared" ca="1" si="18"/>
        <v/>
      </c>
      <c r="E92" s="54" t="str">
        <f t="shared" ca="1" si="19"/>
        <v/>
      </c>
      <c r="F92" s="54" t="str">
        <f t="shared" ca="1" si="20"/>
        <v/>
      </c>
      <c r="G92" s="54" t="str">
        <f t="shared" ca="1" si="21"/>
        <v/>
      </c>
      <c r="H92" s="54" t="str">
        <f ca="1">IF(M92&gt;0,実績報告書!$W$8,"")</f>
        <v/>
      </c>
      <c r="I92" s="50" t="str">
        <f t="shared" ca="1" si="25"/>
        <v/>
      </c>
      <c r="J92" s="50" t="str">
        <f t="shared" ca="1" si="26"/>
        <v/>
      </c>
      <c r="K92" s="50" t="str">
        <f t="shared" ca="1" si="27"/>
        <v/>
      </c>
      <c r="L92" s="51" t="str">
        <f t="shared" ca="1" si="28"/>
        <v/>
      </c>
      <c r="M92" s="50">
        <f t="shared" ca="1" si="22"/>
        <v>0</v>
      </c>
      <c r="AJ92" s="4" t="str">
        <f t="shared" ca="1" si="29"/>
        <v/>
      </c>
      <c r="AK92" s="4" t="str">
        <f t="shared" ca="1" si="30"/>
        <v/>
      </c>
      <c r="AL92" s="4" t="str">
        <f t="shared" ca="1" si="14"/>
        <v/>
      </c>
      <c r="AM92" s="4" t="str">
        <f t="shared" ca="1" si="15"/>
        <v/>
      </c>
    </row>
    <row r="93" spans="1:39" ht="22.5" customHeight="1">
      <c r="A93" s="19">
        <f t="shared" si="23"/>
        <v>89</v>
      </c>
      <c r="B93" s="54" t="str">
        <f t="shared" ca="1" si="24"/>
        <v/>
      </c>
      <c r="C93" s="54" t="str">
        <f t="shared" ca="1" si="17"/>
        <v/>
      </c>
      <c r="D93" s="54" t="str">
        <f t="shared" ca="1" si="18"/>
        <v/>
      </c>
      <c r="E93" s="54" t="str">
        <f t="shared" ca="1" si="19"/>
        <v/>
      </c>
      <c r="F93" s="54" t="str">
        <f t="shared" ca="1" si="20"/>
        <v/>
      </c>
      <c r="G93" s="54" t="str">
        <f t="shared" ca="1" si="21"/>
        <v/>
      </c>
      <c r="H93" s="54" t="str">
        <f ca="1">IF(M93&gt;0,実績報告書!$W$8,"")</f>
        <v/>
      </c>
      <c r="I93" s="50" t="str">
        <f t="shared" ca="1" si="25"/>
        <v/>
      </c>
      <c r="J93" s="50" t="str">
        <f t="shared" ca="1" si="26"/>
        <v/>
      </c>
      <c r="K93" s="50" t="str">
        <f t="shared" ca="1" si="27"/>
        <v/>
      </c>
      <c r="L93" s="51" t="str">
        <f t="shared" ca="1" si="28"/>
        <v/>
      </c>
      <c r="M93" s="50">
        <f t="shared" ca="1" si="22"/>
        <v>0</v>
      </c>
      <c r="AJ93" s="4" t="str">
        <f t="shared" ca="1" si="29"/>
        <v/>
      </c>
      <c r="AK93" s="4" t="str">
        <f t="shared" ca="1" si="30"/>
        <v/>
      </c>
      <c r="AL93" s="4" t="str">
        <f t="shared" ca="1" si="14"/>
        <v/>
      </c>
      <c r="AM93" s="4" t="str">
        <f t="shared" ca="1" si="15"/>
        <v/>
      </c>
    </row>
    <row r="94" spans="1:39" ht="22.5" customHeight="1">
      <c r="A94" s="19">
        <f t="shared" si="23"/>
        <v>90</v>
      </c>
      <c r="B94" s="54" t="str">
        <f t="shared" ca="1" si="24"/>
        <v/>
      </c>
      <c r="C94" s="54" t="str">
        <f t="shared" ca="1" si="17"/>
        <v/>
      </c>
      <c r="D94" s="54" t="str">
        <f t="shared" ca="1" si="18"/>
        <v/>
      </c>
      <c r="E94" s="54" t="str">
        <f t="shared" ca="1" si="19"/>
        <v/>
      </c>
      <c r="F94" s="54" t="str">
        <f t="shared" ca="1" si="20"/>
        <v/>
      </c>
      <c r="G94" s="54" t="str">
        <f t="shared" ca="1" si="21"/>
        <v/>
      </c>
      <c r="H94" s="54" t="str">
        <f ca="1">IF(M94&gt;0,実績報告書!$W$8,"")</f>
        <v/>
      </c>
      <c r="I94" s="50" t="str">
        <f t="shared" ca="1" si="25"/>
        <v/>
      </c>
      <c r="J94" s="50" t="str">
        <f t="shared" ca="1" si="26"/>
        <v/>
      </c>
      <c r="K94" s="50" t="str">
        <f t="shared" ca="1" si="27"/>
        <v/>
      </c>
      <c r="L94" s="51" t="str">
        <f t="shared" ca="1" si="28"/>
        <v/>
      </c>
      <c r="M94" s="50">
        <f t="shared" ca="1" si="22"/>
        <v>0</v>
      </c>
      <c r="AJ94" s="4" t="str">
        <f t="shared" ca="1" si="29"/>
        <v/>
      </c>
      <c r="AK94" s="4" t="str">
        <f t="shared" ca="1" si="30"/>
        <v/>
      </c>
      <c r="AL94" s="4" t="str">
        <f t="shared" ca="1" si="14"/>
        <v/>
      </c>
      <c r="AM94" s="4" t="str">
        <f t="shared" ca="1" si="15"/>
        <v/>
      </c>
    </row>
    <row r="95" spans="1:39" ht="22.5" customHeight="1">
      <c r="A95" s="19">
        <f t="shared" si="23"/>
        <v>91</v>
      </c>
      <c r="B95" s="54" t="str">
        <f t="shared" ca="1" si="24"/>
        <v/>
      </c>
      <c r="C95" s="54" t="str">
        <f t="shared" ca="1" si="17"/>
        <v/>
      </c>
      <c r="D95" s="54" t="str">
        <f t="shared" ca="1" si="18"/>
        <v/>
      </c>
      <c r="E95" s="54" t="str">
        <f t="shared" ca="1" si="19"/>
        <v/>
      </c>
      <c r="F95" s="54" t="str">
        <f t="shared" ca="1" si="20"/>
        <v/>
      </c>
      <c r="G95" s="54" t="str">
        <f t="shared" ca="1" si="21"/>
        <v/>
      </c>
      <c r="H95" s="54" t="str">
        <f ca="1">IF(M95&gt;0,実績報告書!$W$8,"")</f>
        <v/>
      </c>
      <c r="I95" s="50" t="str">
        <f t="shared" ca="1" si="25"/>
        <v/>
      </c>
      <c r="J95" s="50" t="str">
        <f t="shared" ca="1" si="26"/>
        <v/>
      </c>
      <c r="K95" s="50" t="str">
        <f t="shared" ca="1" si="27"/>
        <v/>
      </c>
      <c r="L95" s="51" t="str">
        <f t="shared" ca="1" si="28"/>
        <v/>
      </c>
      <c r="M95" s="50">
        <f t="shared" ca="1" si="22"/>
        <v>0</v>
      </c>
      <c r="AJ95" s="4" t="str">
        <f t="shared" ca="1" si="29"/>
        <v/>
      </c>
      <c r="AK95" s="4" t="str">
        <f t="shared" ca="1" si="30"/>
        <v/>
      </c>
      <c r="AL95" s="4" t="str">
        <f t="shared" ca="1" si="14"/>
        <v/>
      </c>
      <c r="AM95" s="4" t="str">
        <f t="shared" ca="1" si="15"/>
        <v/>
      </c>
    </row>
    <row r="96" spans="1:39" ht="22.5" customHeight="1">
      <c r="A96" s="19">
        <f t="shared" si="23"/>
        <v>92</v>
      </c>
      <c r="B96" s="54" t="str">
        <f t="shared" ca="1" si="24"/>
        <v/>
      </c>
      <c r="C96" s="54" t="str">
        <f t="shared" ca="1" si="17"/>
        <v/>
      </c>
      <c r="D96" s="54" t="str">
        <f t="shared" ca="1" si="18"/>
        <v/>
      </c>
      <c r="E96" s="54" t="str">
        <f t="shared" ca="1" si="19"/>
        <v/>
      </c>
      <c r="F96" s="54" t="str">
        <f t="shared" ca="1" si="20"/>
        <v/>
      </c>
      <c r="G96" s="54" t="str">
        <f t="shared" ca="1" si="21"/>
        <v/>
      </c>
      <c r="H96" s="54" t="str">
        <f ca="1">IF(M96&gt;0,実績報告書!$W$8,"")</f>
        <v/>
      </c>
      <c r="I96" s="50" t="str">
        <f t="shared" ca="1" si="25"/>
        <v/>
      </c>
      <c r="J96" s="50" t="str">
        <f t="shared" ca="1" si="26"/>
        <v/>
      </c>
      <c r="K96" s="50" t="str">
        <f t="shared" ca="1" si="27"/>
        <v/>
      </c>
      <c r="L96" s="51" t="str">
        <f t="shared" ca="1" si="28"/>
        <v/>
      </c>
      <c r="M96" s="50">
        <f t="shared" ca="1" si="22"/>
        <v>0</v>
      </c>
      <c r="AJ96" s="4" t="str">
        <f t="shared" ca="1" si="29"/>
        <v/>
      </c>
      <c r="AK96" s="4" t="str">
        <f t="shared" ca="1" si="30"/>
        <v/>
      </c>
      <c r="AL96" s="4" t="str">
        <f t="shared" ca="1" si="14"/>
        <v/>
      </c>
      <c r="AM96" s="4" t="str">
        <f t="shared" ca="1" si="15"/>
        <v/>
      </c>
    </row>
    <row r="97" spans="1:39" ht="22.5" customHeight="1">
      <c r="A97" s="19">
        <f t="shared" si="23"/>
        <v>93</v>
      </c>
      <c r="B97" s="54" t="str">
        <f t="shared" ca="1" si="24"/>
        <v/>
      </c>
      <c r="C97" s="54" t="str">
        <f t="shared" ca="1" si="17"/>
        <v/>
      </c>
      <c r="D97" s="54" t="str">
        <f t="shared" ca="1" si="18"/>
        <v/>
      </c>
      <c r="E97" s="54" t="str">
        <f t="shared" ca="1" si="19"/>
        <v/>
      </c>
      <c r="F97" s="54" t="str">
        <f t="shared" ca="1" si="20"/>
        <v/>
      </c>
      <c r="G97" s="54" t="str">
        <f t="shared" ca="1" si="21"/>
        <v/>
      </c>
      <c r="H97" s="54" t="str">
        <f ca="1">IF(M97&gt;0,実績報告書!$W$8,"")</f>
        <v/>
      </c>
      <c r="I97" s="50" t="str">
        <f t="shared" ca="1" si="25"/>
        <v/>
      </c>
      <c r="J97" s="50" t="str">
        <f t="shared" ca="1" si="26"/>
        <v/>
      </c>
      <c r="K97" s="50" t="str">
        <f t="shared" ca="1" si="27"/>
        <v/>
      </c>
      <c r="L97" s="51" t="str">
        <f t="shared" ca="1" si="28"/>
        <v/>
      </c>
      <c r="M97" s="50">
        <f t="shared" ca="1" si="22"/>
        <v>0</v>
      </c>
      <c r="AJ97" s="4" t="str">
        <f t="shared" ca="1" si="29"/>
        <v/>
      </c>
      <c r="AK97" s="4" t="str">
        <f t="shared" ca="1" si="30"/>
        <v/>
      </c>
      <c r="AL97" s="4" t="str">
        <f t="shared" ca="1" si="14"/>
        <v/>
      </c>
      <c r="AM97" s="4" t="str">
        <f t="shared" ca="1" si="15"/>
        <v/>
      </c>
    </row>
    <row r="98" spans="1:39" ht="22.5" customHeight="1">
      <c r="A98" s="19">
        <f t="shared" si="23"/>
        <v>94</v>
      </c>
      <c r="B98" s="54" t="str">
        <f t="shared" ca="1" si="24"/>
        <v/>
      </c>
      <c r="C98" s="54" t="str">
        <f t="shared" ca="1" si="17"/>
        <v/>
      </c>
      <c r="D98" s="54" t="str">
        <f t="shared" ca="1" si="18"/>
        <v/>
      </c>
      <c r="E98" s="54" t="str">
        <f t="shared" ca="1" si="19"/>
        <v/>
      </c>
      <c r="F98" s="54" t="str">
        <f t="shared" ca="1" si="20"/>
        <v/>
      </c>
      <c r="G98" s="54" t="str">
        <f t="shared" ca="1" si="21"/>
        <v/>
      </c>
      <c r="H98" s="54" t="str">
        <f ca="1">IF(M98&gt;0,実績報告書!$W$8,"")</f>
        <v/>
      </c>
      <c r="I98" s="50" t="str">
        <f t="shared" ca="1" si="25"/>
        <v/>
      </c>
      <c r="J98" s="50" t="str">
        <f t="shared" ca="1" si="26"/>
        <v/>
      </c>
      <c r="K98" s="50" t="str">
        <f t="shared" ca="1" si="27"/>
        <v/>
      </c>
      <c r="L98" s="51" t="str">
        <f t="shared" ca="1" si="28"/>
        <v/>
      </c>
      <c r="M98" s="50">
        <f t="shared" ca="1" si="22"/>
        <v>0</v>
      </c>
      <c r="AJ98" s="4" t="str">
        <f t="shared" ca="1" si="29"/>
        <v/>
      </c>
      <c r="AK98" s="4" t="str">
        <f t="shared" ca="1" si="30"/>
        <v/>
      </c>
      <c r="AL98" s="4" t="str">
        <f t="shared" ca="1" si="14"/>
        <v/>
      </c>
      <c r="AM98" s="4" t="str">
        <f t="shared" ca="1" si="15"/>
        <v/>
      </c>
    </row>
    <row r="99" spans="1:39" ht="22.5" customHeight="1">
      <c r="A99" s="19">
        <f t="shared" si="23"/>
        <v>95</v>
      </c>
      <c r="B99" s="54" t="str">
        <f t="shared" ca="1" si="24"/>
        <v/>
      </c>
      <c r="C99" s="54" t="str">
        <f t="shared" ca="1" si="17"/>
        <v/>
      </c>
      <c r="D99" s="54" t="str">
        <f t="shared" ca="1" si="18"/>
        <v/>
      </c>
      <c r="E99" s="54" t="str">
        <f t="shared" ca="1" si="19"/>
        <v/>
      </c>
      <c r="F99" s="54" t="str">
        <f t="shared" ca="1" si="20"/>
        <v/>
      </c>
      <c r="G99" s="54" t="str">
        <f t="shared" ca="1" si="21"/>
        <v/>
      </c>
      <c r="H99" s="54" t="str">
        <f ca="1">IF(M99&gt;0,実績報告書!$W$8,"")</f>
        <v/>
      </c>
      <c r="I99" s="50" t="str">
        <f t="shared" ca="1" si="25"/>
        <v/>
      </c>
      <c r="J99" s="50" t="str">
        <f t="shared" ca="1" si="26"/>
        <v/>
      </c>
      <c r="K99" s="50" t="str">
        <f t="shared" ca="1" si="27"/>
        <v/>
      </c>
      <c r="L99" s="51" t="str">
        <f t="shared" ca="1" si="28"/>
        <v/>
      </c>
      <c r="M99" s="50">
        <f t="shared" ca="1" si="22"/>
        <v>0</v>
      </c>
      <c r="AJ99" s="4" t="str">
        <f t="shared" ca="1" si="29"/>
        <v/>
      </c>
      <c r="AK99" s="4" t="str">
        <f t="shared" ca="1" si="30"/>
        <v/>
      </c>
      <c r="AL99" s="4" t="str">
        <f t="shared" ca="1" si="14"/>
        <v/>
      </c>
      <c r="AM99" s="4" t="str">
        <f t="shared" ca="1" si="15"/>
        <v/>
      </c>
    </row>
    <row r="100" spans="1:39" ht="22.5" customHeight="1">
      <c r="A100" s="19">
        <f t="shared" si="23"/>
        <v>96</v>
      </c>
      <c r="B100" s="54" t="str">
        <f t="shared" ca="1" si="24"/>
        <v/>
      </c>
      <c r="C100" s="54" t="str">
        <f t="shared" ca="1" si="17"/>
        <v/>
      </c>
      <c r="D100" s="54" t="str">
        <f t="shared" ca="1" si="18"/>
        <v/>
      </c>
      <c r="E100" s="54" t="str">
        <f t="shared" ca="1" si="19"/>
        <v/>
      </c>
      <c r="F100" s="54" t="str">
        <f t="shared" ca="1" si="20"/>
        <v/>
      </c>
      <c r="G100" s="54" t="str">
        <f t="shared" ca="1" si="21"/>
        <v/>
      </c>
      <c r="H100" s="54" t="str">
        <f ca="1">IF(M100&gt;0,実績報告書!$W$8,"")</f>
        <v/>
      </c>
      <c r="I100" s="50" t="str">
        <f t="shared" ca="1" si="25"/>
        <v/>
      </c>
      <c r="J100" s="50" t="str">
        <f t="shared" ca="1" si="26"/>
        <v/>
      </c>
      <c r="K100" s="50" t="str">
        <f t="shared" ca="1" si="27"/>
        <v/>
      </c>
      <c r="L100" s="51" t="str">
        <f t="shared" ca="1" si="28"/>
        <v/>
      </c>
      <c r="M100" s="50">
        <f t="shared" ca="1" si="22"/>
        <v>0</v>
      </c>
      <c r="AJ100" s="4" t="str">
        <f t="shared" ca="1" si="29"/>
        <v/>
      </c>
      <c r="AK100" s="4" t="str">
        <f t="shared" ca="1" si="30"/>
        <v/>
      </c>
      <c r="AL100" s="4" t="str">
        <f t="shared" ca="1" si="14"/>
        <v/>
      </c>
      <c r="AM100" s="4" t="str">
        <f t="shared" ca="1" si="15"/>
        <v/>
      </c>
    </row>
    <row r="101" spans="1:39" ht="22.5" customHeight="1">
      <c r="A101" s="19">
        <f t="shared" si="23"/>
        <v>97</v>
      </c>
      <c r="B101" s="54" t="str">
        <f t="shared" ca="1" si="24"/>
        <v/>
      </c>
      <c r="C101" s="54" t="str">
        <f t="shared" ca="1" si="17"/>
        <v/>
      </c>
      <c r="D101" s="54" t="str">
        <f t="shared" ca="1" si="18"/>
        <v/>
      </c>
      <c r="E101" s="54" t="str">
        <f t="shared" ca="1" si="19"/>
        <v/>
      </c>
      <c r="F101" s="54" t="str">
        <f t="shared" ca="1" si="20"/>
        <v/>
      </c>
      <c r="G101" s="54" t="str">
        <f t="shared" ca="1" si="21"/>
        <v/>
      </c>
      <c r="H101" s="54" t="str">
        <f ca="1">IF(M101&gt;0,実績報告書!$W$8,"")</f>
        <v/>
      </c>
      <c r="I101" s="50" t="str">
        <f t="shared" ca="1" si="25"/>
        <v/>
      </c>
      <c r="J101" s="50" t="str">
        <f t="shared" ca="1" si="26"/>
        <v/>
      </c>
      <c r="K101" s="50" t="str">
        <f t="shared" ca="1" si="27"/>
        <v/>
      </c>
      <c r="L101" s="51" t="str">
        <f t="shared" ca="1" si="28"/>
        <v/>
      </c>
      <c r="M101" s="50">
        <f ca="1">SUM(I101,J101,K101,L101)</f>
        <v>0</v>
      </c>
      <c r="AJ101" s="4" t="str">
        <f t="shared" ca="1" si="29"/>
        <v/>
      </c>
      <c r="AK101" s="4" t="str">
        <f t="shared" ca="1" si="30"/>
        <v/>
      </c>
      <c r="AL101" s="4" t="str">
        <f t="shared" ca="1" si="14"/>
        <v/>
      </c>
      <c r="AM101" s="4" t="str">
        <f t="shared" ca="1" si="15"/>
        <v/>
      </c>
    </row>
    <row r="102" spans="1:39" ht="22.5" customHeight="1">
      <c r="A102" s="19">
        <f t="shared" si="23"/>
        <v>98</v>
      </c>
      <c r="B102" s="54" t="str">
        <f t="shared" ca="1" si="24"/>
        <v/>
      </c>
      <c r="C102" s="54" t="str">
        <f t="shared" ca="1" si="17"/>
        <v/>
      </c>
      <c r="D102" s="54" t="str">
        <f t="shared" ca="1" si="18"/>
        <v/>
      </c>
      <c r="E102" s="54" t="str">
        <f t="shared" ca="1" si="19"/>
        <v/>
      </c>
      <c r="F102" s="54" t="str">
        <f t="shared" ca="1" si="20"/>
        <v/>
      </c>
      <c r="G102" s="54" t="str">
        <f t="shared" ca="1" si="21"/>
        <v/>
      </c>
      <c r="H102" s="54" t="str">
        <f ca="1">IF(M102&gt;0,実績報告書!$W$8,"")</f>
        <v/>
      </c>
      <c r="I102" s="50" t="str">
        <f t="shared" ca="1" si="25"/>
        <v/>
      </c>
      <c r="J102" s="50" t="str">
        <f t="shared" ca="1" si="26"/>
        <v/>
      </c>
      <c r="K102" s="50" t="str">
        <f t="shared" ca="1" si="27"/>
        <v/>
      </c>
      <c r="L102" s="51" t="str">
        <f t="shared" ca="1" si="28"/>
        <v/>
      </c>
      <c r="M102" s="50">
        <f ca="1">SUM(I102,J102,K102,L102)</f>
        <v>0</v>
      </c>
      <c r="AJ102" s="4" t="str">
        <f t="shared" ca="1" si="29"/>
        <v/>
      </c>
      <c r="AK102" s="4" t="str">
        <f t="shared" ca="1" si="30"/>
        <v/>
      </c>
      <c r="AL102" s="4" t="str">
        <f t="shared" ca="1" si="14"/>
        <v/>
      </c>
      <c r="AM102" s="4" t="str">
        <f t="shared" ca="1" si="15"/>
        <v/>
      </c>
    </row>
    <row r="103" spans="1:39" ht="22.5" customHeight="1">
      <c r="A103" s="19">
        <f t="shared" si="23"/>
        <v>99</v>
      </c>
      <c r="B103" s="54" t="str">
        <f t="shared" ca="1" si="24"/>
        <v/>
      </c>
      <c r="C103" s="54" t="str">
        <f t="shared" ca="1" si="17"/>
        <v/>
      </c>
      <c r="D103" s="54" t="str">
        <f t="shared" ca="1" si="18"/>
        <v/>
      </c>
      <c r="E103" s="54" t="str">
        <f t="shared" ca="1" si="19"/>
        <v/>
      </c>
      <c r="F103" s="54" t="str">
        <f t="shared" ca="1" si="20"/>
        <v/>
      </c>
      <c r="G103" s="54" t="str">
        <f t="shared" ca="1" si="21"/>
        <v/>
      </c>
      <c r="H103" s="54" t="str">
        <f ca="1">IF(M103&gt;0,実績報告書!$W$8,"")</f>
        <v/>
      </c>
      <c r="I103" s="50" t="str">
        <f t="shared" ca="1" si="25"/>
        <v/>
      </c>
      <c r="J103" s="50" t="str">
        <f t="shared" ca="1" si="26"/>
        <v/>
      </c>
      <c r="K103" s="50" t="str">
        <f t="shared" ca="1" si="27"/>
        <v/>
      </c>
      <c r="L103" s="51" t="str">
        <f t="shared" ca="1" si="28"/>
        <v/>
      </c>
      <c r="M103" s="50">
        <f ca="1">SUM(I103,J103,K103,L103)</f>
        <v>0</v>
      </c>
      <c r="AJ103" s="4" t="str">
        <f t="shared" ca="1" si="29"/>
        <v/>
      </c>
      <c r="AK103" s="4" t="str">
        <f t="shared" ca="1" si="30"/>
        <v/>
      </c>
      <c r="AL103" s="4" t="str">
        <f t="shared" ca="1" si="14"/>
        <v/>
      </c>
      <c r="AM103" s="4" t="str">
        <f t="shared" ca="1" si="15"/>
        <v/>
      </c>
    </row>
    <row r="104" spans="1:39" ht="22.5" customHeight="1">
      <c r="A104" s="19">
        <f t="shared" si="23"/>
        <v>100</v>
      </c>
      <c r="B104" s="54" t="str">
        <f t="shared" ca="1" si="24"/>
        <v/>
      </c>
      <c r="C104" s="54" t="str">
        <f t="shared" ca="1" si="17"/>
        <v/>
      </c>
      <c r="D104" s="54" t="str">
        <f t="shared" ca="1" si="18"/>
        <v/>
      </c>
      <c r="E104" s="54" t="str">
        <f t="shared" ca="1" si="19"/>
        <v/>
      </c>
      <c r="F104" s="54" t="str">
        <f t="shared" ca="1" si="20"/>
        <v/>
      </c>
      <c r="G104" s="54" t="str">
        <f t="shared" ca="1" si="21"/>
        <v/>
      </c>
      <c r="H104" s="54" t="str">
        <f ca="1">IF(M104&gt;0,実績報告書!$W$8,"")</f>
        <v/>
      </c>
      <c r="I104" s="50" t="str">
        <f t="shared" ca="1" si="25"/>
        <v/>
      </c>
      <c r="J104" s="50" t="str">
        <f t="shared" ca="1" si="26"/>
        <v/>
      </c>
      <c r="K104" s="50" t="str">
        <f t="shared" ca="1" si="27"/>
        <v/>
      </c>
      <c r="L104" s="51" t="str">
        <f t="shared" ca="1" si="28"/>
        <v/>
      </c>
      <c r="M104" s="50">
        <f ca="1">SUM(I104,J104,K104,L104)</f>
        <v>0</v>
      </c>
      <c r="AJ104" s="4" t="str">
        <f t="shared" ca="1" si="29"/>
        <v/>
      </c>
      <c r="AK104" s="4" t="str">
        <f t="shared" ca="1" si="30"/>
        <v/>
      </c>
      <c r="AL104" s="4" t="str">
        <f t="shared" ca="1" si="14"/>
        <v/>
      </c>
      <c r="AM104" s="4" t="str">
        <f t="shared" ca="1" si="15"/>
        <v/>
      </c>
    </row>
    <row r="105" spans="1:39" ht="11.25" customHeight="1">
      <c r="AL105" s="4" t="str">
        <f t="shared" ca="1" si="14"/>
        <v/>
      </c>
      <c r="AM105" s="4" t="str">
        <f t="shared" ca="1" si="15"/>
        <v/>
      </c>
    </row>
    <row r="106" spans="1:39" customFormat="1">
      <c r="A106" s="5"/>
      <c r="B106" s="4"/>
      <c r="C106" s="4"/>
    </row>
    <row r="107" spans="1:39" customFormat="1" ht="16.5" customHeight="1">
      <c r="A107" s="20"/>
      <c r="B107" s="4"/>
      <c r="C107" s="5" t="s">
        <v>142</v>
      </c>
    </row>
    <row r="108" spans="1:39" customFormat="1" ht="16.5" customHeight="1">
      <c r="A108" s="20"/>
      <c r="B108" s="4"/>
      <c r="C108" s="5"/>
    </row>
    <row r="109" spans="1:39" customFormat="1" ht="16.5" customHeight="1">
      <c r="A109" s="6"/>
      <c r="B109" s="4"/>
      <c r="C109" s="21"/>
    </row>
    <row r="110" spans="1:39" customFormat="1" ht="16.5" customHeight="1">
      <c r="A110" s="6"/>
      <c r="B110" s="4"/>
      <c r="C110" s="21"/>
    </row>
    <row r="111" spans="1:39" customFormat="1" ht="22.5" customHeight="1"/>
    <row r="112" spans="1:39" customFormat="1" ht="22.5" customHeight="1"/>
    <row r="113" customFormat="1" ht="22.5" customHeight="1"/>
    <row r="114" customFormat="1" ht="22.5" customHeight="1"/>
    <row r="115" customFormat="1" ht="22.5" customHeight="1"/>
    <row r="116" customFormat="1" ht="22.5" customHeight="1"/>
    <row r="117" customFormat="1" ht="22.5" customHeight="1"/>
    <row r="118" customFormat="1" ht="22.5" customHeight="1"/>
    <row r="119" customFormat="1" ht="22.5" customHeight="1"/>
    <row r="120" customFormat="1" ht="22.5" customHeight="1"/>
    <row r="121" customFormat="1" ht="22.5" customHeight="1"/>
  </sheetData>
  <sheetProtection password="D3C4" sheet="1" objects="1" scenarios="1"/>
  <mergeCells count="9">
    <mergeCell ref="E3:E4"/>
    <mergeCell ref="I3:M3"/>
    <mergeCell ref="A3:A4"/>
    <mergeCell ref="B3:B4"/>
    <mergeCell ref="C3:C4"/>
    <mergeCell ref="D3:D4"/>
    <mergeCell ref="H3:H4"/>
    <mergeCell ref="G3:G4"/>
    <mergeCell ref="F3:F4"/>
  </mergeCells>
  <phoneticPr fontId="4"/>
  <printOptions horizontalCentered="1"/>
  <pageMargins left="0.51181102362204722" right="0.47244094488188976" top="0.98425196850393704" bottom="0.23622047244094488" header="0.78740157480314965" footer="0.15748031496062992"/>
  <pageSetup paperSize="9" scale="56"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個票1!$CA$5:$CA$40</xm:f>
          </x14:formula1>
          <xm:sqref>D5:D104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8"/>
  <sheetViews>
    <sheetView view="pageBreakPreview" zoomScaleNormal="100" zoomScaleSheetLayoutView="100" workbookViewId="0">
      <selection activeCell="A2" sqref="A2"/>
    </sheetView>
  </sheetViews>
  <sheetFormatPr defaultColWidth="2.25" defaultRowHeight="13.5"/>
  <cols>
    <col min="1" max="1" width="31.75" style="4" customWidth="1"/>
    <col min="2" max="2" width="21.125" style="4" customWidth="1"/>
    <col min="3" max="16384" width="2.25" style="4"/>
  </cols>
  <sheetData>
    <row r="1" spans="1:2" ht="30" customHeight="1">
      <c r="A1" s="57" t="s">
        <v>208</v>
      </c>
    </row>
    <row r="2" spans="1:2" ht="30" customHeight="1">
      <c r="A2" s="18"/>
      <c r="B2" s="52" t="s">
        <v>245</v>
      </c>
    </row>
    <row r="3" spans="1:2" ht="20.100000000000001" customHeight="1">
      <c r="A3" s="414"/>
      <c r="B3" s="411" t="s">
        <v>244</v>
      </c>
    </row>
    <row r="4" spans="1:2" ht="20.100000000000001" customHeight="1">
      <c r="A4" s="414"/>
      <c r="B4" s="411"/>
    </row>
    <row r="5" spans="1:2" ht="39.950000000000003" customHeight="1">
      <c r="A5" s="19" t="s">
        <v>209</v>
      </c>
      <c r="B5" s="49">
        <f ca="1">SUM(実績額一覧!I5:I104)</f>
        <v>0</v>
      </c>
    </row>
    <row r="6" spans="1:2" ht="39.950000000000003" customHeight="1">
      <c r="A6" s="45" t="s">
        <v>210</v>
      </c>
      <c r="B6" s="49">
        <f ca="1">SUM(実績額一覧!J5:J104)</f>
        <v>0</v>
      </c>
    </row>
    <row r="7" spans="1:2" ht="39.950000000000003" customHeight="1">
      <c r="A7" s="45" t="s">
        <v>211</v>
      </c>
      <c r="B7" s="49">
        <f ca="1">SUM(実績額一覧!K5:K104)</f>
        <v>0</v>
      </c>
    </row>
    <row r="8" spans="1:2" ht="39.950000000000003" customHeight="1">
      <c r="A8" s="45" t="s">
        <v>212</v>
      </c>
      <c r="B8" s="49">
        <f ca="1">SUM(実績額一覧!L5:L104)</f>
        <v>0</v>
      </c>
    </row>
    <row r="9" spans="1:2" ht="39.950000000000003" customHeight="1">
      <c r="A9" s="46" t="s">
        <v>41</v>
      </c>
      <c r="B9" s="49">
        <f ca="1">SUM(B5:B8)</f>
        <v>0</v>
      </c>
    </row>
    <row r="10" spans="1:2" customFormat="1" ht="22.5" customHeight="1"/>
    <row r="11" spans="1:2" customFormat="1" ht="22.5" customHeight="1">
      <c r="B11" s="60"/>
    </row>
    <row r="12" spans="1:2" customFormat="1" ht="22.5" customHeight="1"/>
    <row r="13" spans="1:2" customFormat="1" ht="22.5" customHeight="1"/>
    <row r="14" spans="1:2" customFormat="1" ht="22.5" customHeight="1"/>
    <row r="15" spans="1:2" customFormat="1" ht="22.5" customHeight="1"/>
    <row r="16" spans="1:2" customFormat="1" ht="22.5" customHeight="1"/>
    <row r="17" customFormat="1" ht="22.5" customHeight="1"/>
    <row r="18" customFormat="1" ht="22.5" customHeight="1"/>
  </sheetData>
  <sheetProtection password="D3C4" sheet="1" objects="1" scenarios="1"/>
  <mergeCells count="2">
    <mergeCell ref="B3:B4"/>
    <mergeCell ref="A3:A4"/>
  </mergeCells>
  <phoneticPr fontId="4"/>
  <printOptions horizontalCentered="1"/>
  <pageMargins left="0.51181102362204722" right="0.47244094488188976" top="0.98425196850393704" bottom="0.23622047244094488" header="0.78740157480314965" footer="0.15748031496062992"/>
  <pageSetup paperSize="9" scale="1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67"/>
  <sheetViews>
    <sheetView workbookViewId="0">
      <selection activeCell="A15" sqref="A15"/>
    </sheetView>
  </sheetViews>
  <sheetFormatPr defaultRowHeight="13.5"/>
  <cols>
    <col min="1" max="1" width="49.125" bestFit="1" customWidth="1"/>
    <col min="2" max="2" width="9.125" customWidth="1"/>
  </cols>
  <sheetData>
    <row r="1" spans="1:8">
      <c r="H1" s="7" t="s">
        <v>44</v>
      </c>
    </row>
    <row r="2" spans="1:8">
      <c r="A2" s="10" t="s">
        <v>52</v>
      </c>
    </row>
    <row r="3" spans="1:8">
      <c r="A3" t="s">
        <v>171</v>
      </c>
      <c r="B3" s="11" t="s">
        <v>175</v>
      </c>
      <c r="C3" s="11" t="s">
        <v>174</v>
      </c>
      <c r="D3" s="11" t="s">
        <v>172</v>
      </c>
    </row>
    <row r="4" spans="1:8">
      <c r="A4" t="s">
        <v>55</v>
      </c>
      <c r="B4" s="11" t="s">
        <v>173</v>
      </c>
      <c r="C4" s="11" t="s">
        <v>176</v>
      </c>
      <c r="D4" s="11"/>
    </row>
    <row r="5" spans="1:8">
      <c r="B5" s="11"/>
      <c r="C5" s="11"/>
      <c r="D5" s="11"/>
    </row>
    <row r="7" spans="1:8">
      <c r="A7" s="10" t="s">
        <v>56</v>
      </c>
    </row>
    <row r="8" spans="1:8">
      <c r="A8" t="str">
        <f>A3&amp;B3</f>
        <v>陽性者(濃厚接触者)発生施設通所系･施設系で1日以上勤務又は訪問系で陽性者等に1日以上対応</v>
      </c>
      <c r="B8">
        <v>20</v>
      </c>
    </row>
    <row r="9" spans="1:8">
      <c r="A9" t="str">
        <f>A3&amp;C3</f>
        <v>陽性者(濃厚接触者)発生施設訪問系で陽性者等への対応はないが対象期間に10日以上勤務</v>
      </c>
      <c r="B9">
        <v>5</v>
      </c>
    </row>
    <row r="10" spans="1:8">
      <c r="A10" t="str">
        <f>A3&amp;D3</f>
        <v>陽性者(濃厚接触者)発生施設対象期間の勤務が９日以下</v>
      </c>
      <c r="B10">
        <v>0</v>
      </c>
    </row>
    <row r="11" spans="1:8">
      <c r="A11" t="str">
        <f>A4&amp;B4</f>
        <v>その他の施設対象期間に10日以上勤務</v>
      </c>
      <c r="B11">
        <v>5</v>
      </c>
    </row>
    <row r="12" spans="1:8">
      <c r="A12" t="str">
        <f>A4&amp;C4</f>
        <v>その他の施設対象期間の勤務が9日以下</v>
      </c>
      <c r="B12">
        <v>0</v>
      </c>
    </row>
    <row r="14" spans="1:8">
      <c r="A14" s="10" t="s">
        <v>260</v>
      </c>
    </row>
    <row r="15" spans="1:8">
      <c r="A15" s="58">
        <v>50000</v>
      </c>
    </row>
    <row r="16" spans="1:8">
      <c r="A16" s="58">
        <v>200000</v>
      </c>
    </row>
    <row r="17" spans="1:1">
      <c r="A17" t="s">
        <v>59</v>
      </c>
    </row>
    <row r="18" spans="1:1">
      <c r="A18" t="s">
        <v>60</v>
      </c>
    </row>
    <row r="21" spans="1:1">
      <c r="A21" t="s">
        <v>183</v>
      </c>
    </row>
    <row r="22" spans="1:1">
      <c r="A22" t="s">
        <v>180</v>
      </c>
    </row>
    <row r="23" spans="1:1">
      <c r="A23" t="s">
        <v>148</v>
      </c>
    </row>
    <row r="24" spans="1:1">
      <c r="A24" t="s">
        <v>181</v>
      </c>
    </row>
    <row r="25" spans="1:1">
      <c r="A25" t="s">
        <v>149</v>
      </c>
    </row>
    <row r="26" spans="1:1">
      <c r="A26" t="s">
        <v>164</v>
      </c>
    </row>
    <row r="27" spans="1:1">
      <c r="A27" t="s">
        <v>163</v>
      </c>
    </row>
    <row r="28" spans="1:1">
      <c r="A28" t="s">
        <v>162</v>
      </c>
    </row>
    <row r="29" spans="1:1">
      <c r="A29" t="s">
        <v>150</v>
      </c>
    </row>
    <row r="30" spans="1:1">
      <c r="A30" t="s">
        <v>151</v>
      </c>
    </row>
    <row r="31" spans="1:1">
      <c r="A31" t="s">
        <v>154</v>
      </c>
    </row>
    <row r="32" spans="1:1">
      <c r="A32" t="s">
        <v>153</v>
      </c>
    </row>
    <row r="33" spans="1:1">
      <c r="A33" t="s">
        <v>152</v>
      </c>
    </row>
    <row r="34" spans="1:1">
      <c r="A34" t="s">
        <v>155</v>
      </c>
    </row>
    <row r="35" spans="1:1">
      <c r="A35" t="s">
        <v>156</v>
      </c>
    </row>
    <row r="36" spans="1:1">
      <c r="A36" t="s">
        <v>157</v>
      </c>
    </row>
    <row r="37" spans="1:1">
      <c r="A37" t="s">
        <v>158</v>
      </c>
    </row>
    <row r="38" spans="1:1">
      <c r="A38" t="s">
        <v>159</v>
      </c>
    </row>
    <row r="39" spans="1:1">
      <c r="A39" t="s">
        <v>160</v>
      </c>
    </row>
    <row r="40" spans="1:1">
      <c r="A40" t="s">
        <v>161</v>
      </c>
    </row>
    <row r="41" spans="1:1">
      <c r="A41" t="s">
        <v>86</v>
      </c>
    </row>
    <row r="42" spans="1:1">
      <c r="A42" t="s">
        <v>87</v>
      </c>
    </row>
    <row r="43" spans="1:1">
      <c r="A43" t="s">
        <v>88</v>
      </c>
    </row>
    <row r="44" spans="1:1">
      <c r="A44" t="s">
        <v>89</v>
      </c>
    </row>
    <row r="45" spans="1:1">
      <c r="A45" t="s">
        <v>90</v>
      </c>
    </row>
    <row r="46" spans="1:1">
      <c r="A46" t="s">
        <v>91</v>
      </c>
    </row>
    <row r="47" spans="1:1">
      <c r="A47" t="s">
        <v>92</v>
      </c>
    </row>
    <row r="48" spans="1:1">
      <c r="A48" t="s">
        <v>93</v>
      </c>
    </row>
    <row r="49" spans="1:1">
      <c r="A49" t="s">
        <v>94</v>
      </c>
    </row>
    <row r="50" spans="1:1">
      <c r="A50" t="s">
        <v>95</v>
      </c>
    </row>
    <row r="51" spans="1:1">
      <c r="A51" t="s">
        <v>96</v>
      </c>
    </row>
    <row r="52" spans="1:1">
      <c r="A52" t="s">
        <v>97</v>
      </c>
    </row>
    <row r="53" spans="1:1">
      <c r="A53" t="s">
        <v>98</v>
      </c>
    </row>
    <row r="54" spans="1:1">
      <c r="A54" t="s">
        <v>99</v>
      </c>
    </row>
    <row r="55" spans="1:1">
      <c r="A55" t="s">
        <v>100</v>
      </c>
    </row>
    <row r="56" spans="1:1">
      <c r="A56" t="s">
        <v>101</v>
      </c>
    </row>
    <row r="57" spans="1:1">
      <c r="A57" t="s">
        <v>102</v>
      </c>
    </row>
    <row r="58" spans="1:1">
      <c r="A58" t="s">
        <v>103</v>
      </c>
    </row>
    <row r="59" spans="1:1">
      <c r="A59" t="s">
        <v>104</v>
      </c>
    </row>
    <row r="60" spans="1:1">
      <c r="A60" t="s">
        <v>105</v>
      </c>
    </row>
    <row r="61" spans="1:1">
      <c r="A61" t="s">
        <v>106</v>
      </c>
    </row>
    <row r="62" spans="1:1">
      <c r="A62" t="s">
        <v>107</v>
      </c>
    </row>
    <row r="63" spans="1:1">
      <c r="A63" t="s">
        <v>108</v>
      </c>
    </row>
    <row r="64" spans="1:1">
      <c r="A64" t="s">
        <v>109</v>
      </c>
    </row>
    <row r="65" spans="1:1">
      <c r="A65" t="s">
        <v>110</v>
      </c>
    </row>
    <row r="66" spans="1:1">
      <c r="A66" t="s">
        <v>111</v>
      </c>
    </row>
    <row r="67" spans="1:1">
      <c r="A67" t="s">
        <v>182</v>
      </c>
    </row>
  </sheetData>
  <phoneticPr fontId="4"/>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(はじめにお読み下さい)報告書作成手順</vt:lpstr>
      <vt:lpstr>実績報告書</vt:lpstr>
      <vt:lpstr>個票1</vt:lpstr>
      <vt:lpstr>職員表</vt:lpstr>
      <vt:lpstr>実績額一覧</vt:lpstr>
      <vt:lpstr>法人実績額内訳</vt:lpstr>
      <vt:lpstr>計算用</vt:lpstr>
      <vt:lpstr>個票1!Print_Area</vt:lpstr>
      <vt:lpstr>実績額一覧!Print_Area</vt:lpstr>
      <vt:lpstr>実績報告書!Print_Area</vt:lpstr>
      <vt:lpstr>職員表!Print_Area</vt:lpstr>
      <vt:lpstr>法人実績額内訳!Print_Area</vt:lpstr>
      <vt:lpstr>'(はじめにお読み下さい)報告書作成手順'!Print_Titles</vt:lpstr>
      <vt:lpstr>職員表!Print_Titles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宮城県</cp:lastModifiedBy>
  <cp:lastPrinted>2020-11-18T07:04:59Z</cp:lastPrinted>
  <dcterms:created xsi:type="dcterms:W3CDTF">2018-06-19T01:27:02Z</dcterms:created>
  <dcterms:modified xsi:type="dcterms:W3CDTF">2020-12-14T07:47:24Z</dcterms:modified>
</cp:coreProperties>
</file>